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WIND公式" sheetId="1" r:id="rId1"/>
  </sheets>
  <externalReferences>
    <externalReference r:id="rId2"/>
  </externalReferenc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<sst xmlns="http://schemas.openxmlformats.org/spreadsheetml/2006/main" count="114" uniqueCount="99">
  <si>
    <r>
      <rPr>
        <b/>
        <sz val="8"/>
        <rFont val="等线 Light"/>
        <charset val="134"/>
        <scheme val="major"/>
      </rPr>
      <t>股票代码</t>
    </r>
  </si>
  <si>
    <r>
      <rPr>
        <b/>
        <sz val="8"/>
        <rFont val="等线 Light"/>
        <charset val="134"/>
        <scheme val="major"/>
      </rPr>
      <t>公司名称</t>
    </r>
  </si>
  <si>
    <t>市值</t>
  </si>
  <si>
    <t>归母净利润（亿元）</t>
  </si>
  <si>
    <t>归母净利润增速</t>
  </si>
  <si>
    <t>亿元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</si>
  <si>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</si>
  <si>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</si>
  <si>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</si>
  <si>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</si>
  <si>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</si>
  <si>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</si>
  <si>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</si>
  <si>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</si>
  <si>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</si>
  <si>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</si>
  <si>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</si>
  <si>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</si>
  <si>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</si>
  <si>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</si>
  <si>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2025E</t>
  </si>
  <si>
    <t>2026E</t>
  </si>
  <si>
    <t>2027E</t>
  </si>
  <si>
    <t>2028E</t>
  </si>
  <si>
    <t>网络基础设备/硬件</t>
  </si>
  <si>
    <t>000063.SZ</t>
  </si>
  <si>
    <t>中兴通讯</t>
  </si>
  <si>
    <t>000938.SZ</t>
  </si>
  <si>
    <t>紫光股份</t>
  </si>
  <si>
    <t>信科移动-U</t>
  </si>
  <si>
    <t>海能达</t>
  </si>
  <si>
    <t>沪电股份</t>
  </si>
  <si>
    <t>锐捷网络</t>
  </si>
  <si>
    <t>烽火通信</t>
  </si>
  <si>
    <t>灿勤科技</t>
  </si>
  <si>
    <t>光器件</t>
  </si>
  <si>
    <t>中际旭创</t>
  </si>
  <si>
    <t>新易盛</t>
  </si>
  <si>
    <t>天孚通信</t>
  </si>
  <si>
    <t>长芯博创</t>
  </si>
  <si>
    <t>华工科技</t>
  </si>
  <si>
    <t>光迅科技</t>
  </si>
  <si>
    <t>剑桥科技</t>
  </si>
  <si>
    <t>001267.SZ</t>
  </si>
  <si>
    <t>汇绿生态</t>
  </si>
  <si>
    <t>源杰科技</t>
  </si>
  <si>
    <t>长光华芯</t>
  </si>
  <si>
    <t>光库科技</t>
  </si>
  <si>
    <t>仕佳光子</t>
  </si>
  <si>
    <t>太辰光</t>
  </si>
  <si>
    <t>华懋科技</t>
  </si>
  <si>
    <t>未考虑富创优越</t>
  </si>
  <si>
    <t>002796.SZ</t>
  </si>
  <si>
    <t>世嘉科技</t>
  </si>
  <si>
    <t>603031.SH</t>
  </si>
  <si>
    <t>安孚科技</t>
  </si>
  <si>
    <t>铜连接</t>
  </si>
  <si>
    <t>华丰科技</t>
  </si>
  <si>
    <t>光纤光缆</t>
  </si>
  <si>
    <t>中天科技</t>
  </si>
  <si>
    <t>亨通光电</t>
  </si>
  <si>
    <t>长飞光纤</t>
  </si>
  <si>
    <t>永鼎股份</t>
  </si>
  <si>
    <t>边缘计算</t>
  </si>
  <si>
    <t>广和通</t>
  </si>
  <si>
    <t>移远通信</t>
  </si>
  <si>
    <t>美格智能</t>
  </si>
  <si>
    <t>和而泰</t>
  </si>
  <si>
    <t>-</t>
  </si>
  <si>
    <t>拓邦股份</t>
  </si>
  <si>
    <t xml:space="preserve"> </t>
  </si>
  <si>
    <t>IDC</t>
  </si>
  <si>
    <t>润建股份</t>
  </si>
  <si>
    <t>润泽科技</t>
  </si>
  <si>
    <t>不考虑REITS</t>
  </si>
  <si>
    <t>光环新网</t>
  </si>
  <si>
    <t>科华数据</t>
  </si>
  <si>
    <t>奥飞数据</t>
  </si>
  <si>
    <t>数据港</t>
  </si>
  <si>
    <t>液冷</t>
  </si>
  <si>
    <t>英维克</t>
  </si>
  <si>
    <t>申菱环境</t>
  </si>
  <si>
    <t>高澜股份</t>
  </si>
  <si>
    <t>002046.SZ</t>
  </si>
  <si>
    <t>国机精工</t>
  </si>
  <si>
    <t>运营商</t>
  </si>
  <si>
    <t>中国移动</t>
  </si>
  <si>
    <t>中国电信</t>
  </si>
  <si>
    <t>中国联通</t>
  </si>
  <si>
    <t>应用侧</t>
  </si>
  <si>
    <t>威胜信息</t>
  </si>
  <si>
    <t>四方光电</t>
  </si>
  <si>
    <t>彩讯股份</t>
  </si>
  <si>
    <t>亿联网络</t>
  </si>
  <si>
    <t>军工卫星</t>
  </si>
  <si>
    <t>上海瀚讯</t>
  </si>
  <si>
    <t>铖昌科技</t>
  </si>
  <si>
    <t>臻镭科技</t>
  </si>
  <si>
    <t>海格通信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</si>
</sst>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##,###,##0.00"/>
    <numFmt numFmtId="178" formatCode="###,###,##0"/>
  </numFmts>
  <fonts count="31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8"/>
      <name val="等线 Light"/>
      <charset val="134"/>
      <scheme val="major"/>
    </font>
    <font>
      <b/>
      <sz val="8"/>
      <name val="等线 Light"/>
      <charset val="134"/>
      <scheme val="major"/>
    </font>
    <font>
      <sz val="8"/>
      <name val="等线 Light"/>
      <charset val="134"/>
      <scheme val="major"/>
    </font>
    <font>
      <sz val="8"/>
      <color rgb="FF000000"/>
      <name val="等线 Light"/>
      <charset val="134"/>
    </font>
    <font>
      <sz val="8"/>
      <color theme="1"/>
      <name val="等线 Light"/>
      <charset val="134"/>
      <scheme val="major"/>
    </font>
    <font>
      <sz val="8"/>
      <name val="等线 Light"/>
      <charset val="134"/>
    </font>
    <font>
      <sz val="8"/>
      <name val="等线 Light"/>
      <charset val="134"/>
      <scheme val="major"/>
    </font>
    <font>
      <b/>
      <sz val="8"/>
      <name val="等线 Light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8"/>
      <name val="等线 Light"/>
      <charset val="134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/>
      <right/>
      <top style="thin">
        <color indexed="14"/>
      </top>
      <bottom/>
      <diagonal/>
    </border>
    <border>
      <left style="thin">
        <color indexed="1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4" fontId="0" fillId="0" borderId="0" xfId="0" applyNumberForma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4" fillId="4" borderId="0" xfId="0" applyNumberFormat="1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14" fontId="4" fillId="4" borderId="0" xfId="0" applyNumberFormat="1" applyFont="1" applyFill="1" applyAlignment="1">
      <alignment horizontal="center" vertical="center" wrapText="1"/>
    </xf>
    <xf numFmtId="177" fontId="4" fillId="4" borderId="0" xfId="0" applyNumberFormat="1" applyFont="1" applyFill="1" applyAlignment="1">
      <alignment horizontal="center" vertical="center"/>
    </xf>
    <xf numFmtId="177" fontId="4" fillId="5" borderId="0" xfId="0" applyNumberFormat="1" applyFont="1" applyFill="1" applyAlignment="1">
      <alignment horizontal="center" vertical="center"/>
    </xf>
    <xf numFmtId="10" fontId="4" fillId="4" borderId="0" xfId="0" applyNumberFormat="1" applyFont="1" applyFill="1" applyAlignment="1">
      <alignment horizontal="center" vertical="center"/>
    </xf>
    <xf numFmtId="10" fontId="4" fillId="5" borderId="0" xfId="0" applyNumberFormat="1" applyFont="1" applyFill="1" applyAlignment="1">
      <alignment horizontal="center" vertical="center"/>
    </xf>
    <xf numFmtId="177" fontId="5" fillId="4" borderId="0" xfId="0" applyNumberFormat="1" applyFont="1" applyFill="1" applyAlignment="1">
      <alignment horizontal="center" vertical="center"/>
    </xf>
    <xf numFmtId="177" fontId="5" fillId="5" borderId="0" xfId="0" applyNumberFormat="1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center" vertical="center"/>
    </xf>
    <xf numFmtId="176" fontId="6" fillId="4" borderId="0" xfId="0" applyNumberFormat="1" applyFont="1" applyFill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1" fontId="6" fillId="4" borderId="0" xfId="0" applyNumberFormat="1" applyFont="1" applyFill="1" applyAlignment="1">
      <alignment horizontal="center" vertical="center"/>
    </xf>
    <xf numFmtId="177" fontId="7" fillId="4" borderId="0" xfId="0" applyNumberFormat="1" applyFont="1" applyFill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78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7" fontId="5" fillId="6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>
      <alignment horizontal="center" vertical="center" wrapText="1"/>
    </xf>
    <xf numFmtId="177" fontId="7" fillId="5" borderId="0" xfId="0" applyNumberFormat="1" applyFont="1" applyFill="1" applyAlignment="1">
      <alignment horizontal="center" vertical="center"/>
    </xf>
    <xf numFmtId="177" fontId="7" fillId="6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178" fontId="2" fillId="2" borderId="0" xfId="0" applyNumberFormat="1" applyFont="1" applyFill="1" applyAlignment="1">
      <alignment horizontal="center" vertical="center"/>
    </xf>
    <xf numFmtId="177" fontId="9" fillId="6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76" fontId="9" fillId="6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Browse\XLA\WindFunc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_qstm07_is"/>
      <definedName name="s_val_mv_ref"/>
      <definedName name="to_windcod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7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W48" sqref="W48"/>
    </sheetView>
  </sheetViews>
  <sheetFormatPr defaultColWidth="9" defaultRowHeight="14.25"/>
  <cols>
    <col min="1" max="2" width="8.66666666666667" style="1"/>
    <col min="3" max="3" width="1.83333333333333" style="1" hidden="1" customWidth="1"/>
    <col min="4" max="4" width="8.16666666666667" style="1" customWidth="1"/>
    <col min="5" max="8" width="7" style="1" hidden="1" customWidth="1"/>
    <col min="9" max="11" width="8.66666666666667" style="1" hidden="1" customWidth="1"/>
    <col min="12" max="18" width="8.83333333333333" style="1"/>
    <col min="19" max="21" width="9" style="1" hidden="1" customWidth="1"/>
    <col min="22" max="29" width="8.83333333333333" style="1"/>
    <col min="30" max="31" width="8.66666666666667" style="1"/>
    <col min="32" max="32" width="8.83333333333333" style="1"/>
    <col min="33" max="33" width="11.1666666666667" customWidth="1"/>
    <col min="36" max="36" width="10.1666666666667" customWidth="1"/>
  </cols>
  <sheetData>
    <row r="1" spans="1:36">
      <c r="A1" s="4" t="s">
        <v>0</v>
      </c>
      <c r="B1" s="5" t="s">
        <v>1</v>
      </c>
      <c r="C1" s="6"/>
      <c r="D1" s="7" t="s">
        <v>2</v>
      </c>
      <c r="E1" s="7" t="s">
        <v>3</v>
      </c>
      <c r="F1" s="7"/>
      <c r="G1" s="7"/>
      <c r="H1" s="7"/>
      <c r="I1" s="7" t="s">
        <v>3</v>
      </c>
      <c r="J1" s="7"/>
      <c r="K1" s="7"/>
      <c r="L1" s="7"/>
      <c r="M1" s="7"/>
      <c r="N1" s="7"/>
      <c r="O1" s="7"/>
      <c r="P1" s="7"/>
      <c r="Q1" s="7"/>
      <c r="R1" s="7"/>
      <c r="S1" s="7" t="s">
        <v>4</v>
      </c>
      <c r="T1" s="7"/>
      <c r="U1" s="7"/>
      <c r="V1" s="7"/>
      <c r="W1" s="7"/>
      <c r="X1" s="7"/>
      <c r="Y1" s="7"/>
      <c r="Z1" s="7"/>
      <c r="AA1" s="7"/>
      <c r="AB1" s="7"/>
      <c r="AC1" s="7" t="s">
        <v>3</v>
      </c>
      <c r="AD1" s="7"/>
      <c r="AE1" s="7"/>
      <c r="AF1" s="7"/>
      <c r="AG1" s="7"/>
      <c r="AH1" s="7"/>
      <c r="AI1" s="7"/>
      <c r="AJ1" s="8">
        <f ca="1">TODAY()-1</f>
        <v>46196</v>
      </c>
    </row>
    <row r="2" s="1" customFormat="1" spans="1:36">
      <c r="A2" s="9"/>
      <c r="B2" s="10"/>
      <c r="C2" s="11"/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10</v>
      </c>
      <c r="T2" s="7" t="s">
        <v>11</v>
      </c>
      <c r="U2" s="7" t="s">
        <v>12</v>
      </c>
      <c r="V2" s="7" t="s">
        <v>13</v>
      </c>
      <c r="W2" s="7" t="s">
        <v>14</v>
      </c>
      <c r="X2" s="7" t="s">
        <v>15</v>
      </c>
      <c r="Y2" s="7" t="s">
        <v>16</v>
      </c>
      <c r="Z2" s="7" t="s">
        <v>17</v>
      </c>
      <c r="AA2" s="7" t="s">
        <v>18</v>
      </c>
      <c r="AB2" s="7" t="s">
        <v>19</v>
      </c>
      <c r="AC2" s="7" t="s">
        <v>20</v>
      </c>
      <c r="AD2" s="7" t="s">
        <v>21</v>
      </c>
      <c r="AE2" s="7" t="s">
        <v>22</v>
      </c>
      <c r="AF2" s="7" t="s">
        <v>23</v>
      </c>
      <c r="AG2" s="7" t="s">
        <v>21</v>
      </c>
      <c r="AH2" s="7" t="s">
        <v>22</v>
      </c>
      <c r="AI2" s="7" t="s">
        <v>23</v>
      </c>
    </row>
    <row r="3" s="2" customFormat="1" ht="22.5" spans="1:36">
      <c r="A3" s="12" t="s">
        <v>24</v>
      </c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P3" s="13"/>
      <c r="S3" s="13"/>
      <c r="T3" s="13"/>
      <c r="U3" s="13"/>
      <c r="V3" s="13"/>
      <c r="W3" s="13"/>
      <c r="X3" s="13"/>
      <c r="Z3" s="13"/>
      <c r="AC3" s="13"/>
      <c r="AD3" s="13"/>
      <c r="AE3" s="13"/>
      <c r="AF3" s="13"/>
      <c r="AG3" s="13"/>
      <c r="AH3" s="13"/>
      <c r="AI3" s="13"/>
    </row>
    <row r="4" spans="1:36">
      <c r="A4" s="14" t="s">
        <v>25</v>
      </c>
      <c r="B4" s="15" t="s">
        <v>26</v>
      </c>
      <c r="C4" s="16">
        <f ca="1">TODAY()</f>
        <v>46197</v>
      </c>
      <c r="D4" s="17" t="e">
        <f ca="1">[1]!s_val_mv_ref(A4,AJ$1,1)/100000000</f>
        <v>#NAME?</v>
      </c>
      <c r="E4" s="17">
        <f>[1]!s_qstm07_is($A4,"W40067536","2023-03-31",1,100000000)</f>
        <v>26.42269</v>
      </c>
      <c r="F4" s="17">
        <f>[1]!s_qstm07_is($A4,"W40067536","2023-06-30",1,100000000)</f>
        <v>28.29884</v>
      </c>
      <c r="G4" s="17">
        <f>[1]!s_qstm07_is($A4,"W40067536","2023-09-30",1,100000000)</f>
        <v>23.69013</v>
      </c>
      <c r="H4" s="17">
        <f>[1]!s_qstm07_is(A4,"W40067536","2023-12-31",1,100000000)</f>
        <v>14.84587</v>
      </c>
      <c r="I4" s="17">
        <f>[1]!s_qstm07_is($A4,"W40067536","2024-03-31",1,100000000)</f>
        <v>27.40979</v>
      </c>
      <c r="J4" s="17">
        <f>[1]!s_qstm07_is(A4,"W40067536","2024-06-30",1,100000000)</f>
        <v>29.91467</v>
      </c>
      <c r="K4" s="17">
        <f>[1]!s_qstm07_is(A4,"W40067536","2024-09-30",1,100000000)</f>
        <v>21.73957</v>
      </c>
      <c r="L4" s="17">
        <f>[1]!s_qstm07_is(A4,"W40067536","2024-12-31",1,100000000)</f>
        <v>5.18389</v>
      </c>
      <c r="M4" s="17">
        <f>[1]!s_qstm07_is($A4,"W40067536","2025-03-31",1,100000000)</f>
        <v>24.53172</v>
      </c>
      <c r="N4" s="17">
        <f>[1]!s_qstm07_is($A4,"W40067536","2025-06-30",1,100000000)</f>
        <v>26.04399</v>
      </c>
      <c r="O4" s="17">
        <f>[1]!s_qstm07_is($A4,"W40067536","2025-09-30",1,100000000)</f>
        <v>2.64414</v>
      </c>
      <c r="P4" s="17">
        <f>[1]!s_qstm07_is($A4,"W40067536","2025-12-31",1,100000000)</f>
        <v>2.9576</v>
      </c>
      <c r="Q4" s="17">
        <f>[1]!s_qstm07_is($A4,"W40067536","2026-03-31",1,100000000)</f>
        <v>13.10444</v>
      </c>
      <c r="R4" s="18">
        <v>18</v>
      </c>
      <c r="S4" s="19">
        <v>0.0373580434089036</v>
      </c>
      <c r="T4" s="19">
        <v>0.0570988068768898</v>
      </c>
      <c r="U4" s="19">
        <v>-0.0823363991670792</v>
      </c>
      <c r="V4" s="19">
        <f t="shared" ref="V4:AB4" si="0">L4/H4-1</f>
        <v>-0.650819386132305</v>
      </c>
      <c r="W4" s="19">
        <f t="shared" si="0"/>
        <v>-0.105001534123392</v>
      </c>
      <c r="X4" s="19">
        <f t="shared" si="0"/>
        <v>-0.129390696938994</v>
      </c>
      <c r="Y4" s="19">
        <f t="shared" si="0"/>
        <v>-0.878372019317769</v>
      </c>
      <c r="Z4" s="19">
        <f t="shared" si="0"/>
        <v>-0.429463202344186</v>
      </c>
      <c r="AA4" s="19">
        <f t="shared" si="0"/>
        <v>-0.465816502063451</v>
      </c>
      <c r="AB4" s="20">
        <f t="shared" si="0"/>
        <v>-0.308861660598088</v>
      </c>
      <c r="AC4" s="21">
        <f>M4+N4+O4+P4</f>
        <v>56.17745</v>
      </c>
      <c r="AD4" s="22">
        <v>56</v>
      </c>
      <c r="AE4" s="22">
        <v>63</v>
      </c>
      <c r="AF4" s="22">
        <v>70</v>
      </c>
      <c r="AG4" s="23" t="e">
        <f ca="1" t="shared" ref="AG4:AI8" si="1">$D4/AD4</f>
        <v>#NAME?</v>
      </c>
      <c r="AH4" s="23" t="e">
        <f ca="1" t="shared" si="1"/>
        <v>#NAME?</v>
      </c>
      <c r="AI4" s="23" t="e">
        <f ca="1" t="shared" si="1"/>
        <v>#NAME?</v>
      </c>
    </row>
    <row r="5" spans="1:36">
      <c r="A5" s="24" t="s">
        <v>27</v>
      </c>
      <c r="B5" s="25" t="s">
        <v>28</v>
      </c>
      <c r="C5" s="16">
        <f ca="1" t="shared" ref="C5:C11" si="2">TODAY()</f>
        <v>46197</v>
      </c>
      <c r="D5" s="17" t="e">
        <f ca="1">[1]!s_val_mv_ref(A5,AJ$1,1)/100000000</f>
        <v>#NAME?</v>
      </c>
      <c r="E5" s="17">
        <f>[1]!s_qstm07_is($A5,"W40067536","2023-03-31",1,100000000)</f>
        <v>4.389595258</v>
      </c>
      <c r="F5" s="17">
        <f>[1]!s_qstm07_is($A5,"W40067536","2023-06-30",1,100000000)</f>
        <v>5.8317145597</v>
      </c>
      <c r="G5" s="17">
        <f>[1]!s_qstm07_is($A5,"W40067536","2023-09-30",1,100000000)</f>
        <v>5.1869817915</v>
      </c>
      <c r="H5" s="17">
        <f>[1]!s_qstm07_is(A5,"W40067536","2023-12-31",1,100000000)</f>
        <v>5.621881281</v>
      </c>
      <c r="I5" s="17">
        <f>[1]!s_qstm07_is(A5,"W40067536","2024-03-31",1,100000000)</f>
        <v>4.1368105633</v>
      </c>
      <c r="J5" s="17">
        <f>[1]!s_qstm07_is(A5,"W40067536","2024-06-30",1,100000000)</f>
        <v>5.8668111141</v>
      </c>
      <c r="K5" s="17">
        <f>[1]!s_qstm07_is(A5,"W40067536","2024-09-30",1,100000000)</f>
        <v>5.8125820055</v>
      </c>
      <c r="L5" s="17">
        <f>[1]!s_qstm07_is(A5,"W40067536","2024-12-31",1,100000000)</f>
        <v>-0.0918589104</v>
      </c>
      <c r="M5" s="17">
        <f>[1]!s_qstm07_is($A5,"W40067536","2025-03-31",1,100000000)</f>
        <v>3.4854598085</v>
      </c>
      <c r="N5" s="17">
        <f>[1]!s_qstm07_is($A5,"W40067536","2025-06-30",1,100000000)</f>
        <v>6.9234426766</v>
      </c>
      <c r="O5" s="17">
        <f>[1]!s_qstm07_is($A5,"W40067536","2025-09-30",1,100000000)</f>
        <v>3.6296281207</v>
      </c>
      <c r="P5" s="17">
        <f>[1]!s_qstm07_is($A5,"W40067536","2025-12-31",1,100000000)</f>
        <v>2.8166869424</v>
      </c>
      <c r="Q5" s="17">
        <f>[1]!s_qstm07_is($A5,"W40067536","2026-03-31",1,100000000)</f>
        <v>7.8790861719</v>
      </c>
      <c r="R5" s="18">
        <v>8.5</v>
      </c>
      <c r="S5" s="19">
        <v>-0.0575872443454329</v>
      </c>
      <c r="T5" s="19">
        <v>0.00601822226391779</v>
      </c>
      <c r="U5" s="19">
        <v>0.12060967999255</v>
      </c>
      <c r="V5" s="19">
        <f t="shared" ref="V5:Y8" si="3">L5/H5-1</f>
        <v>-1.01633953223282</v>
      </c>
      <c r="W5" s="19">
        <f t="shared" si="3"/>
        <v>-0.157452400788787</v>
      </c>
      <c r="X5" s="19">
        <f t="shared" si="3"/>
        <v>0.180103218247566</v>
      </c>
      <c r="Y5" s="19">
        <f t="shared" si="3"/>
        <v>-0.375556660144225</v>
      </c>
      <c r="Z5" s="19">
        <f t="shared" ref="Z5:Z11" si="4">P5/L5-1</f>
        <v>-31.6631869476214</v>
      </c>
      <c r="AA5" s="19">
        <f t="shared" ref="AA5:AA11" si="5">Q5/M5-1</f>
        <v>1.26055860770084</v>
      </c>
      <c r="AB5" s="20">
        <f t="shared" ref="AB5:AB11" si="6">R5/N5-1</f>
        <v>0.227712916397572</v>
      </c>
      <c r="AC5" s="21">
        <f t="shared" ref="AC5:AC11" si="7">M5+N5+O5+P5</f>
        <v>16.8552175482</v>
      </c>
      <c r="AD5" s="22">
        <v>33</v>
      </c>
      <c r="AE5" s="22">
        <v>42</v>
      </c>
      <c r="AF5" s="22">
        <v>50</v>
      </c>
      <c r="AG5" s="26" t="e">
        <f ca="1" t="shared" si="1"/>
        <v>#NAME?</v>
      </c>
      <c r="AH5" s="26" t="e">
        <f ca="1" t="shared" si="1"/>
        <v>#NAME?</v>
      </c>
      <c r="AI5" s="26" t="e">
        <f ca="1" t="shared" si="1"/>
        <v>#NAME?</v>
      </c>
    </row>
    <row r="6" s="3" customFormat="1" spans="1:36">
      <c r="A6" s="14" t="str">
        <f>[1]!to_windcode(B6)</f>
        <v>688387.SH</v>
      </c>
      <c r="B6" s="15" t="s">
        <v>29</v>
      </c>
      <c r="C6" s="16">
        <f ca="1" t="shared" si="2"/>
        <v>46197</v>
      </c>
      <c r="D6" s="17" t="e">
        <f ca="1">[1]!s_val_mv_ref(A6,AJ$1,1)/100000000</f>
        <v>#NAME?</v>
      </c>
      <c r="E6" s="17">
        <f>[1]!s_qstm07_is($A6,"W40067536","2023-03-31",1,100000000)</f>
        <v>0.373744157</v>
      </c>
      <c r="F6" s="17">
        <f>[1]!s_qstm07_is($A6,"W40067536","2023-06-30",1,100000000)</f>
        <v>-1.1038719998</v>
      </c>
      <c r="G6" s="17">
        <f>[1]!s_qstm07_is($A6,"W40067536","2023-09-30",1,100000000)</f>
        <v>-1.2961329859</v>
      </c>
      <c r="H6" s="17">
        <f>[1]!s_qstm07_is(A6,"W40067536","2023-12-31",1,100000000)</f>
        <v>-1.5468720898</v>
      </c>
      <c r="I6" s="17">
        <f>[1]!s_qstm07_is(A6,"W40067536","2024-03-31",1,100000000)</f>
        <v>-1.585799598</v>
      </c>
      <c r="J6" s="17">
        <f>[1]!s_qstm07_is(A6,"W40067536","2024-06-30",1,100000000)</f>
        <v>0.9717149955</v>
      </c>
      <c r="K6" s="17">
        <f>[1]!s_qstm07_is(A6,"W40067536","2024-09-30",1,100000000)</f>
        <v>-1.0841849542</v>
      </c>
      <c r="L6" s="17">
        <f>[1]!s_qstm07_is(A6,"W40067536","2024-12-31",1,100000000)</f>
        <v>-1.0881129832</v>
      </c>
      <c r="M6" s="17">
        <f>[1]!s_qstm07_is($A6,"W40067536","2025-03-31",1,100000000)</f>
        <v>-1.5629883465</v>
      </c>
      <c r="N6" s="17">
        <f>[1]!s_qstm07_is($A6,"W40067536","2025-06-30",1,100000000)</f>
        <v>0.945599885</v>
      </c>
      <c r="O6" s="17">
        <f>[1]!s_qstm07_is($A6,"W40067536","2025-09-30",1,100000000)</f>
        <v>-1.032725903</v>
      </c>
      <c r="P6" s="17">
        <f>[1]!s_qstm07_is($A6,"W40067536","2025-12-31",1,100000000)</f>
        <v>-1.0453802576</v>
      </c>
      <c r="Q6" s="17">
        <f>[1]!s_qstm07_is($A6,"W40067536","2026-03-31",1,100000000)</f>
        <v>-1.2815718338</v>
      </c>
      <c r="R6" s="18">
        <v>0.95</v>
      </c>
      <c r="S6" s="19">
        <f>I6/E6-1</f>
        <v>-5.24300840106512</v>
      </c>
      <c r="T6" s="19">
        <f>J6/F6-1</f>
        <v>-1.8802786878153</v>
      </c>
      <c r="U6" s="19">
        <f>K6/G6-1</f>
        <v>-0.163523368362413</v>
      </c>
      <c r="V6" s="19">
        <f t="shared" si="3"/>
        <v>-0.296572101613983</v>
      </c>
      <c r="W6" s="19">
        <f t="shared" si="3"/>
        <v>-0.0143847000142827</v>
      </c>
      <c r="X6" s="19">
        <f t="shared" si="3"/>
        <v>-0.0268752778550693</v>
      </c>
      <c r="Y6" s="19">
        <f t="shared" si="3"/>
        <v>-0.0474633511566951</v>
      </c>
      <c r="Z6" s="19">
        <f t="shared" si="4"/>
        <v>-0.0392723239771742</v>
      </c>
      <c r="AA6" s="19">
        <f t="shared" si="5"/>
        <v>-0.180050294891946</v>
      </c>
      <c r="AB6" s="20">
        <f t="shared" si="6"/>
        <v>0.00465325246946269</v>
      </c>
      <c r="AC6" s="27">
        <f t="shared" si="7"/>
        <v>-2.6954946221</v>
      </c>
      <c r="AD6" s="28">
        <v>-1.5</v>
      </c>
      <c r="AE6" s="28">
        <v>1.1</v>
      </c>
      <c r="AF6" s="28">
        <v>5.9</v>
      </c>
      <c r="AG6" s="23" t="e">
        <f ca="1" t="shared" si="1"/>
        <v>#NAME?</v>
      </c>
      <c r="AH6" s="23" t="e">
        <f ca="1" t="shared" si="1"/>
        <v>#NAME?</v>
      </c>
      <c r="AI6" s="23" t="e">
        <f ca="1" t="shared" si="1"/>
        <v>#NAME?</v>
      </c>
    </row>
    <row r="7" spans="1:36">
      <c r="A7" s="14" t="str">
        <f>[1]!to_windcode(B7)</f>
        <v>002583.SZ</v>
      </c>
      <c r="B7" s="15" t="s">
        <v>30</v>
      </c>
      <c r="C7" s="16">
        <f ca="1" t="shared" si="2"/>
        <v>46197</v>
      </c>
      <c r="D7" s="17" t="e">
        <f ca="1">[1]!s_val_mv_ref(A7,AJ$1,1)/100000000</f>
        <v>#NAME?</v>
      </c>
      <c r="E7" s="17">
        <f>[1]!s_qstm07_is($A7,"W40067536","2023-03-31",1,100000000)</f>
        <v>-0.5632522336</v>
      </c>
      <c r="F7" s="17">
        <f>[1]!s_qstm07_is($A7,"W40067536","2023-06-30",1,100000000)</f>
        <v>1.3373006457</v>
      </c>
      <c r="G7" s="17">
        <f>[1]!s_qstm07_is($A7,"W40067536","2023-09-30",1,100000000)</f>
        <v>0.700996047</v>
      </c>
      <c r="H7" s="17">
        <f>[1]!s_qstm07_is(A7,"W40067536","2023-12-31",1,100000000)</f>
        <v>-5.3536089939</v>
      </c>
      <c r="I7" s="17">
        <f>[1]!s_qstm07_is(A7,"W40067536","2024-03-31",1,100000000)</f>
        <v>1.1226301179</v>
      </c>
      <c r="J7" s="17">
        <f>[1]!s_qstm07_is(A7,"W40067536","2024-06-30",1,100000000)</f>
        <v>0.5012548944</v>
      </c>
      <c r="K7" s="17">
        <f>[1]!s_qstm07_is(A7,"W40067536","2024-09-30",1,100000000)</f>
        <v>0.8909632967</v>
      </c>
      <c r="L7" s="17">
        <f>[1]!s_qstm07_is(A7,"W40067536","2024-12-31",1,100000000)</f>
        <v>-37.3610056476</v>
      </c>
      <c r="M7" s="17">
        <f>[1]!s_qstm07_is($A7,"W40067536","2025-03-31",1,100000000)</f>
        <v>0.271310954</v>
      </c>
      <c r="N7" s="17">
        <f>[1]!s_qstm07_is($A7,"W40067536","2025-06-30",1,100000000)</f>
        <v>0.664507372</v>
      </c>
      <c r="O7" s="17">
        <f>[1]!s_qstm07_is($A7,"W40067536","2025-09-30",1,100000000)</f>
        <v>0.9252765833</v>
      </c>
      <c r="P7" s="17">
        <f>[1]!s_qstm07_is($A7,"W40067536","2025-12-31",1,100000000)</f>
        <v>-4.439135744</v>
      </c>
      <c r="Q7" s="17">
        <f>[1]!s_qstm07_is($A7,"W40067536","2026-03-31",1,100000000)</f>
        <v>-0.3107256224</v>
      </c>
      <c r="R7" s="18">
        <v>1</v>
      </c>
      <c r="S7" s="19">
        <v>-2.99312146660256</v>
      </c>
      <c r="T7" s="19">
        <f t="shared" ref="T7:T11" si="8">J7/F7-1</f>
        <v>-0.625174117718591</v>
      </c>
      <c r="U7" s="19">
        <v>0.270996178242357</v>
      </c>
      <c r="V7" s="19">
        <f t="shared" si="3"/>
        <v>5.97865789043799</v>
      </c>
      <c r="W7" s="19">
        <f t="shared" si="3"/>
        <v>-0.758325605491935</v>
      </c>
      <c r="X7" s="19">
        <f t="shared" si="3"/>
        <v>0.32568754823913</v>
      </c>
      <c r="Y7" s="19">
        <f t="shared" si="3"/>
        <v>0.0385125703012588</v>
      </c>
      <c r="Z7" s="19">
        <f t="shared" si="4"/>
        <v>-0.881182648404295</v>
      </c>
      <c r="AA7" s="19">
        <f t="shared" si="5"/>
        <v>-2.14527488779535</v>
      </c>
      <c r="AB7" s="20">
        <f t="shared" si="6"/>
        <v>0.504874200251912</v>
      </c>
      <c r="AC7" s="21">
        <f t="shared" si="7"/>
        <v>-2.5780408347</v>
      </c>
      <c r="AD7" s="22">
        <v>5.5</v>
      </c>
      <c r="AE7" s="22">
        <v>7.5</v>
      </c>
      <c r="AF7" s="22">
        <v>9.5</v>
      </c>
      <c r="AG7" s="23" t="e">
        <f ca="1" t="shared" si="1"/>
        <v>#NAME?</v>
      </c>
      <c r="AH7" s="23" t="e">
        <f ca="1" t="shared" si="1"/>
        <v>#NAME?</v>
      </c>
      <c r="AI7" s="23" t="e">
        <f ca="1" t="shared" si="1"/>
        <v>#NAME?</v>
      </c>
    </row>
    <row r="8" spans="1:36">
      <c r="A8" s="14" t="str">
        <f>[1]!to_windcode(B8)</f>
        <v>002463.SZ</v>
      </c>
      <c r="B8" s="15" t="s">
        <v>31</v>
      </c>
      <c r="C8" s="16">
        <f ca="1" t="shared" si="2"/>
        <v>46197</v>
      </c>
      <c r="D8" s="17" t="e">
        <f ca="1">[1]!s_val_mv_ref(A8,AJ$1,1)/100000000</f>
        <v>#NAME?</v>
      </c>
      <c r="E8" s="17">
        <f>[1]!s_qstm07_is($A8,"W40067536","2023-03-31",1,100000000)</f>
        <v>2.00292766</v>
      </c>
      <c r="F8" s="17">
        <f>[1]!s_qstm07_is($A8,"W40067536","2023-06-30",1,100000000)</f>
        <v>2.92313143</v>
      </c>
      <c r="G8" s="17">
        <f>[1]!s_qstm07_is($A8,"W40067536","2023-09-30",1,100000000)</f>
        <v>4.60476355</v>
      </c>
      <c r="H8" s="17">
        <f>[1]!s_qstm07_is(A8,"W40067536","2023-12-31",1,100000000)</f>
        <v>5.59455963</v>
      </c>
      <c r="I8" s="17">
        <f>[1]!s_qstm07_is(A8,"W40067536","2024-03-31",1,100000000)</f>
        <v>5.14812001</v>
      </c>
      <c r="J8" s="17">
        <f>[1]!s_qstm07_is(A8,"W40067536","2024-06-30",1,100000000)</f>
        <v>6.26018258</v>
      </c>
      <c r="K8" s="17">
        <f>[1]!s_qstm07_is(A8,"W40067536","2024-09-30",1,100000000)</f>
        <v>7.07559126</v>
      </c>
      <c r="L8" s="17">
        <f>[1]!s_qstm07_is(A8,"W40067536","2024-12-31",1,100000000)</f>
        <v>7.38847308</v>
      </c>
      <c r="M8" s="17">
        <f>[1]!s_qstm07_is($A8,"W40067536","2025-03-31",1,100000000)</f>
        <v>7.624654</v>
      </c>
      <c r="N8" s="17">
        <f>[1]!s_qstm07_is($A8,"W40067536","2025-06-30",1,100000000)</f>
        <v>9.20315547</v>
      </c>
      <c r="O8" s="17">
        <f>[1]!s_qstm07_is($A8,"W40067536","2025-09-30",1,100000000)</f>
        <v>10.34837048</v>
      </c>
      <c r="P8" s="17">
        <f>[1]!s_qstm07_is($A8,"W40067536","2025-12-31",1,100000000)</f>
        <v>11.04688277</v>
      </c>
      <c r="Q8" s="17">
        <f>[1]!s_qstm07_is($A8,"W40067536","2026-03-31",1,100000000)</f>
        <v>12.42081367</v>
      </c>
      <c r="R8" s="18">
        <v>16</v>
      </c>
      <c r="S8" s="19">
        <v>1.57029752637197</v>
      </c>
      <c r="T8" s="19">
        <f t="shared" si="8"/>
        <v>1.14160147427925</v>
      </c>
      <c r="U8" s="19">
        <v>0.536580800115133</v>
      </c>
      <c r="V8" s="19">
        <f t="shared" si="3"/>
        <v>0.320653200366371</v>
      </c>
      <c r="W8" s="19">
        <f t="shared" si="3"/>
        <v>0.481055994263816</v>
      </c>
      <c r="X8" s="19">
        <f t="shared" si="3"/>
        <v>0.470109753572076</v>
      </c>
      <c r="Y8" s="19">
        <f t="shared" si="3"/>
        <v>0.462544980304586</v>
      </c>
      <c r="Z8" s="19">
        <f t="shared" si="4"/>
        <v>0.495150980505433</v>
      </c>
      <c r="AA8" s="19">
        <f t="shared" si="5"/>
        <v>0.629033090550732</v>
      </c>
      <c r="AB8" s="20">
        <f t="shared" si="6"/>
        <v>0.738534142138099</v>
      </c>
      <c r="AC8" s="21">
        <f t="shared" si="7"/>
        <v>38.22306272</v>
      </c>
      <c r="AD8" s="22">
        <v>65</v>
      </c>
      <c r="AE8" s="22">
        <v>95</v>
      </c>
      <c r="AF8" s="22">
        <v>120</v>
      </c>
      <c r="AG8" s="23" t="e">
        <f ca="1" t="shared" si="1"/>
        <v>#NAME?</v>
      </c>
      <c r="AH8" s="23" t="e">
        <f ca="1" t="shared" si="1"/>
        <v>#NAME?</v>
      </c>
      <c r="AI8" s="23" t="e">
        <f ca="1" t="shared" si="1"/>
        <v>#NAME?</v>
      </c>
    </row>
    <row r="9" spans="1:36">
      <c r="A9" s="14" t="str">
        <f>[1]!to_windcode(B9)</f>
        <v>301165.SZ</v>
      </c>
      <c r="B9" s="15" t="s">
        <v>32</v>
      </c>
      <c r="C9" s="16"/>
      <c r="D9" s="17" t="e">
        <f ca="1">[1]!s_val_mv_ref(A9,AJ$1,1)/100000000</f>
        <v>#NAME?</v>
      </c>
      <c r="E9" s="17">
        <f>[1]!s_qstm07_is($A9,"W40067536","2023-03-31",1,100000000)</f>
        <v>1.1938798751</v>
      </c>
      <c r="F9" s="17">
        <f>[1]!s_qstm07_is($A9,"W40067536","2023-06-30",1,100000000)</f>
        <v>0.2031728358</v>
      </c>
      <c r="G9" s="17">
        <f>[1]!s_qstm07_is($A9,"W40067536","2023-09-30",1,100000000)</f>
        <v>1.3900670117</v>
      </c>
      <c r="H9" s="17">
        <f>[1]!s_qstm07_is(A9,"W40067536","2023-12-31",1,100000000)</f>
        <v>1.2248484063</v>
      </c>
      <c r="I9" s="17">
        <f>[1]!s_qstm07_is(A9,"W40067536","2024-03-31",1,100000000)</f>
        <v>0.0231015047</v>
      </c>
      <c r="J9" s="17">
        <f>[1]!s_qstm07_is(A9,"W40067536","2024-06-30",1,100000000)</f>
        <v>1.5147320432</v>
      </c>
      <c r="K9" s="17">
        <f>[1]!s_qstm07_is(A9,"W40067536","2024-09-30",1,100000000)</f>
        <v>2.5795651137</v>
      </c>
      <c r="L9" s="17">
        <f>[1]!s_qstm07_is(A9,"W40067536","2024-12-31",1,100000000)</f>
        <v>1.623419883</v>
      </c>
      <c r="M9" s="17">
        <f>[1]!s_qstm07_is($A9,"W40067536","2025-03-31",1,100000000)</f>
        <v>1.0727585232</v>
      </c>
      <c r="N9" s="17">
        <f>[1]!s_qstm07_is($A9,"W40067536","2025-06-30",1,100000000)</f>
        <v>3.4485078216</v>
      </c>
      <c r="O9" s="17">
        <f>[1]!s_qstm07_is($A9,"W40067536","2025-09-30",1,100000000)</f>
        <v>2.2831796447</v>
      </c>
      <c r="P9" s="17">
        <f>[1]!s_qstm07_is($A9,"W40067536","2025-12-31",1,100000000)</f>
        <v>0.1590544966</v>
      </c>
      <c r="Q9" s="17">
        <f>[1]!s_qstm07_is($A9,"W40067536","2026-03-31",1,100000000)</f>
        <v>1.2292425941</v>
      </c>
      <c r="R9" s="18">
        <v>3.8</v>
      </c>
      <c r="S9" s="19">
        <v>1.57029752637197</v>
      </c>
      <c r="T9" s="19">
        <f t="shared" ref="T9" si="9">J9/F9-1</f>
        <v>6.4553866280189</v>
      </c>
      <c r="U9" s="19">
        <v>0.536580800115133</v>
      </c>
      <c r="V9" s="19">
        <f>L9/H9-1</f>
        <v>0.325404739598754</v>
      </c>
      <c r="W9" s="19">
        <f t="shared" ref="W9:X9" si="10">M9/I9-1</f>
        <v>45.4367380883203</v>
      </c>
      <c r="X9" s="19">
        <f t="shared" si="10"/>
        <v>1.27664545493785</v>
      </c>
      <c r="Y9" s="19">
        <f t="shared" ref="Y9:Y11" si="11">O9/K9-1</f>
        <v>-0.114897455941664</v>
      </c>
      <c r="Z9" s="19">
        <f t="shared" si="4"/>
        <v>-0.902025040924055</v>
      </c>
      <c r="AA9" s="19">
        <f t="shared" si="5"/>
        <v>0.145870731870966</v>
      </c>
      <c r="AB9" s="20">
        <f t="shared" si="6"/>
        <v>0.101925875359308</v>
      </c>
      <c r="AC9" s="21">
        <f t="shared" si="7"/>
        <v>6.9635004861</v>
      </c>
      <c r="AD9" s="22">
        <v>10.5</v>
      </c>
      <c r="AE9" s="22">
        <v>15</v>
      </c>
      <c r="AF9" s="22">
        <v>20</v>
      </c>
      <c r="AG9" s="23" t="e">
        <f ca="1" t="shared" ref="AG9" si="12">$D9/AD9</f>
        <v>#NAME?</v>
      </c>
      <c r="AH9" s="23" t="e">
        <f ca="1" t="shared" ref="AH9:AI9" si="13">$D9/AE9</f>
        <v>#NAME?</v>
      </c>
      <c r="AI9" s="23" t="e">
        <f ca="1" t="shared" si="13"/>
        <v>#NAME?</v>
      </c>
    </row>
    <row r="10" spans="1:36">
      <c r="A10" s="14" t="str">
        <f>[1]!to_windcode(B10)</f>
        <v>600498.SH</v>
      </c>
      <c r="B10" s="15" t="s">
        <v>33</v>
      </c>
      <c r="C10" s="16"/>
      <c r="D10" s="17" t="e">
        <f ca="1">[1]!s_val_mv_ref(A10,AJ$1,1)/100000000</f>
        <v>#NAME?</v>
      </c>
      <c r="E10" s="17">
        <f>[1]!s_qstm07_is($A10,"W40067536","2023-03-31",1,100000000)</f>
        <v>0.3739037018</v>
      </c>
      <c r="F10" s="17">
        <f>[1]!s_qstm07_is($A10,"W40067536","2023-06-30",1,100000000)</f>
        <v>1.6233491688</v>
      </c>
      <c r="G10" s="17">
        <f>[1]!s_qstm07_is($A10,"W40067536","2023-09-30",1,100000000)</f>
        <v>1.280061649</v>
      </c>
      <c r="H10" s="17">
        <f>[1]!s_qstm07_is(A10,"W40067536","2023-12-31",1,100000000)</f>
        <v>1.7763577451</v>
      </c>
      <c r="I10" s="17">
        <f>[1]!s_qstm07_is(A10,"W40067536","2024-03-31",1,100000000)</f>
        <v>0.4147651066</v>
      </c>
      <c r="J10" s="17">
        <f>[1]!s_qstm07_is(A10,"W40067536","2024-06-30",1,100000000)</f>
        <v>1.7558416845</v>
      </c>
      <c r="K10" s="17">
        <f>[1]!s_qstm07_is(A10,"W40067536","2024-09-30",1,100000000)</f>
        <v>1.7645368586</v>
      </c>
      <c r="L10" s="17">
        <f>[1]!s_qstm07_is(A10,"W40067536","2024-12-31",1,100000000)</f>
        <v>3.0919161502</v>
      </c>
      <c r="M10" s="17">
        <f>[1]!s_qstm07_is($A10,"W40067536","2025-03-31",1,100000000)</f>
        <v>0.5519689987</v>
      </c>
      <c r="N10" s="17">
        <f>[1]!s_qstm07_is($A10,"W40067536","2025-06-30",1,100000000)</f>
        <v>2.313718669</v>
      </c>
      <c r="O10" s="17">
        <f>[1]!s_qstm07_is($A10,"W40067536","2025-09-30",1,100000000)</f>
        <v>2.2611623792</v>
      </c>
      <c r="P10" s="17">
        <f>[1]!s_qstm07_is($A10,"W40067536","2025-12-31",1,100000000)</f>
        <v>-0.7685047261</v>
      </c>
      <c r="Q10" s="17">
        <f>[1]!s_qstm07_is($A10,"W40067536","2026-03-31",1,100000000)</f>
        <v>0.3839248256</v>
      </c>
      <c r="R10" s="18">
        <v>3</v>
      </c>
      <c r="S10" s="19">
        <v>1.57029752637197</v>
      </c>
      <c r="T10" s="19">
        <f t="shared" ref="T10" si="14">J10/F10-1</f>
        <v>0.0816167699755808</v>
      </c>
      <c r="U10" s="19">
        <v>0.536580800115133</v>
      </c>
      <c r="V10" s="19">
        <f t="shared" ref="V10:V11" si="15">L10/H10-1</f>
        <v>0.74059316527254</v>
      </c>
      <c r="W10" s="19">
        <f t="shared" ref="W10:X10" si="16">M10/I10-1</f>
        <v>0.330799023150035</v>
      </c>
      <c r="X10" s="19">
        <f t="shared" si="16"/>
        <v>0.317726244583869</v>
      </c>
      <c r="Y10" s="19">
        <f t="shared" si="11"/>
        <v>0.281448085473277</v>
      </c>
      <c r="Z10" s="19">
        <f t="shared" si="4"/>
        <v>-1.24855290013291</v>
      </c>
      <c r="AA10" s="19">
        <f t="shared" si="5"/>
        <v>-0.30444494798762</v>
      </c>
      <c r="AB10" s="20">
        <f t="shared" si="6"/>
        <v>0.296613992096374</v>
      </c>
      <c r="AC10" s="21">
        <f t="shared" si="7"/>
        <v>4.3583453208</v>
      </c>
      <c r="AD10" s="22">
        <v>11.86</v>
      </c>
      <c r="AE10" s="22">
        <v>14.49</v>
      </c>
      <c r="AF10" s="22">
        <v>15.95</v>
      </c>
      <c r="AG10" s="23" t="e">
        <f ca="1" t="shared" ref="AG10:AG11" si="17">$D10/AD10</f>
        <v>#NAME?</v>
      </c>
      <c r="AH10" s="23" t="e">
        <f ca="1" t="shared" ref="AH10:AI10" si="18">$D10/AE10</f>
        <v>#NAME?</v>
      </c>
      <c r="AI10" s="23" t="e">
        <f ca="1" t="shared" si="18"/>
        <v>#NAME?</v>
      </c>
    </row>
    <row r="11" spans="1:36">
      <c r="A11" s="14" t="str">
        <f>[1]!to_windcode(B11)</f>
        <v>688182.SH</v>
      </c>
      <c r="B11" s="15" t="s">
        <v>34</v>
      </c>
      <c r="C11" s="16">
        <f ca="1" t="shared" si="2"/>
        <v>46197</v>
      </c>
      <c r="D11" s="17" t="e">
        <f ca="1">[1]!s_val_mv_ref(A11,AJ$1,1)/100000000</f>
        <v>#NAME?</v>
      </c>
      <c r="E11" s="17">
        <f>[1]!s_qstm07_is($A11,"W40067536","2023-03-31",1,100000000)</f>
        <v>0.1018881885</v>
      </c>
      <c r="F11" s="17">
        <f>[1]!s_qstm07_is($A11,"W40067536","2023-06-30",1,100000000)</f>
        <v>0.1143764718</v>
      </c>
      <c r="G11" s="17">
        <f>[1]!s_qstm07_is($A11,"W40067536","2023-09-30",1,100000000)</f>
        <v>0.0811957286</v>
      </c>
      <c r="H11" s="17">
        <f>[1]!s_qstm07_is(A11,"W40067536","2023-12-31",1,100000000)</f>
        <v>0.169895237</v>
      </c>
      <c r="I11" s="17">
        <f>[1]!s_qstm07_is(A11,"W40067536","2024-03-31",1,100000000)</f>
        <v>0.1457353346</v>
      </c>
      <c r="J11" s="17">
        <f>[1]!s_qstm07_is(A11,"W40067536","2024-06-30",1,100000000)</f>
        <v>0.195936002</v>
      </c>
      <c r="K11" s="17">
        <f>[1]!s_qstm07_is(A11,"W40067536","2024-09-30",1,100000000)</f>
        <v>0.1587477304</v>
      </c>
      <c r="L11" s="17">
        <f>[1]!s_qstm07_is(A11,"W40067536","2024-12-31",1,100000000)</f>
        <v>0.0775241176</v>
      </c>
      <c r="M11" s="17">
        <f>[1]!s_qstm07_is($A11,"W40067536","2025-03-31",1,100000000)</f>
        <v>0.2265935456</v>
      </c>
      <c r="N11" s="17">
        <f>[1]!s_qstm07_is($A11,"W40067536","2025-06-30",1,100000000)</f>
        <v>0.2925252222</v>
      </c>
      <c r="O11" s="17">
        <f>[1]!s_qstm07_is($A11,"W40067536","2025-09-30",1,100000000)</f>
        <v>0.3432370237</v>
      </c>
      <c r="P11" s="17">
        <f>[1]!s_qstm07_is($A11,"W40067536","2025-12-31",1,100000000)</f>
        <v>0.3412723363</v>
      </c>
      <c r="Q11" s="17">
        <f>[1]!s_qstm07_is($A11,"W40067536","2026-03-31",1,100000000)</f>
        <v>0.0163243838</v>
      </c>
      <c r="R11" s="18">
        <v>0.5</v>
      </c>
      <c r="S11" s="19">
        <v>1.57029752637197</v>
      </c>
      <c r="T11" s="19">
        <f t="shared" si="8"/>
        <v>0.713079612585147</v>
      </c>
      <c r="U11" s="19">
        <v>0.536580800115133</v>
      </c>
      <c r="V11" s="19">
        <f t="shared" si="15"/>
        <v>-0.543694579265927</v>
      </c>
      <c r="W11" s="19">
        <f>M11/I11-1</f>
        <v>0.554829144365926</v>
      </c>
      <c r="X11" s="19">
        <f>N11/J11-1</f>
        <v>0.49296310639226</v>
      </c>
      <c r="Y11" s="19">
        <f t="shared" si="11"/>
        <v>1.16215389558728</v>
      </c>
      <c r="Z11" s="19">
        <f t="shared" si="4"/>
        <v>3.40214409225343</v>
      </c>
      <c r="AA11" s="19">
        <f t="shared" si="5"/>
        <v>-0.927957419277877</v>
      </c>
      <c r="AB11" s="20">
        <f t="shared" si="6"/>
        <v>0.709254320839894</v>
      </c>
      <c r="AC11" s="21">
        <f t="shared" si="7"/>
        <v>1.2036281278</v>
      </c>
      <c r="AD11" s="22">
        <v>1.8</v>
      </c>
      <c r="AE11" s="22">
        <v>3</v>
      </c>
      <c r="AF11" s="22">
        <v>4</v>
      </c>
      <c r="AG11" s="23" t="e">
        <f ca="1" t="shared" si="17"/>
        <v>#NAME?</v>
      </c>
      <c r="AH11" s="23" t="e">
        <f ca="1">$D11/AE11</f>
        <v>#NAME?</v>
      </c>
      <c r="AI11" s="23" t="e">
        <f ca="1">$D11/AF11</f>
        <v>#NAME?</v>
      </c>
    </row>
    <row r="12" spans="1:36">
      <c r="A12" s="29" t="s">
        <v>35</v>
      </c>
      <c r="B12" s="30"/>
      <c r="C12" s="30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/>
      <c r="T12" s="33"/>
      <c r="U12" s="33"/>
      <c r="V12" s="33"/>
      <c r="W12" s="33"/>
      <c r="X12" s="33"/>
      <c r="Y12" s="33"/>
      <c r="Z12" s="32"/>
      <c r="AA12" s="32"/>
      <c r="AB12" s="32"/>
      <c r="AC12" s="34"/>
      <c r="AD12" s="33"/>
      <c r="AE12" s="33"/>
      <c r="AF12" s="33"/>
      <c r="AG12" s="35"/>
      <c r="AH12" s="35"/>
      <c r="AI12" s="35"/>
    </row>
    <row r="13" spans="1:36">
      <c r="A13" s="14" t="str">
        <f>[1]!to_windcode(B13)</f>
        <v>300308.SZ</v>
      </c>
      <c r="B13" s="15" t="s">
        <v>36</v>
      </c>
      <c r="C13" s="16">
        <f ca="1" t="shared" ref="C13:C27" si="19">TODAY()</f>
        <v>46197</v>
      </c>
      <c r="D13" s="17" t="e">
        <f ca="1">[1]!s_val_mv_ref(A13,AJ$1,1)/100000000</f>
        <v>#NAME?</v>
      </c>
      <c r="E13" s="17">
        <f>[1]!s_qstm07_is($A13,"W40067536","2023-03-31",1,100000000)</f>
        <v>2.4992027047</v>
      </c>
      <c r="F13" s="17">
        <f>[1]!s_qstm07_is($A13,"W40067536","2023-06-30",1,100000000)</f>
        <v>3.6383250959</v>
      </c>
      <c r="G13" s="17">
        <f>[1]!s_qstm07_is($A13,"W40067536","2023-09-30",1,100000000)</f>
        <v>6.8211509957</v>
      </c>
      <c r="H13" s="17">
        <f>[1]!s_qstm07_is(A13,"W40067536","2023-12-31",1,100000000)</f>
        <v>8.7765986814</v>
      </c>
      <c r="I13" s="17">
        <f>[1]!s_qstm07_is(A13,"W40067536","2024-03-31",1,100000000)</f>
        <v>10.0926629774</v>
      </c>
      <c r="J13" s="17">
        <f>[1]!s_qstm07_is(A13,"W40067536","2024-06-30",1,100000000)</f>
        <v>13.4915475368</v>
      </c>
      <c r="K13" s="17">
        <f>[1]!s_qstm07_is(A13,"W40067536","2024-09-30",1,100000000)</f>
        <v>13.9423811873</v>
      </c>
      <c r="L13" s="17">
        <f>[1]!s_qstm07_is(A13,"W40067536","2024-12-31",1,100000000)</f>
        <v>14.188267977</v>
      </c>
      <c r="M13" s="17">
        <f>[1]!s_qstm07_is($A13,"W40067536","2025-03-31",1,100000000)</f>
        <v>15.8287612867</v>
      </c>
      <c r="N13" s="17">
        <f>[1]!s_qstm07_is($A13,"W40067536","2025-06-30",1,100000000)</f>
        <v>24.1223925603</v>
      </c>
      <c r="O13" s="17">
        <f>[1]!s_qstm07_is($A13,"W40067536","2025-09-30",1,100000000)</f>
        <v>31.36817052</v>
      </c>
      <c r="P13" s="17">
        <f>[1]!s_qstm07_is($A13,"W40067536","2025-12-31",1,100000000)</f>
        <v>36.6532186375</v>
      </c>
      <c r="Q13" s="17">
        <f>[1]!s_qstm07_is($A13,"W40067536","2026-03-31",1,100000000)</f>
        <v>57.3450152683</v>
      </c>
      <c r="R13" s="18">
        <v>76</v>
      </c>
      <c r="S13" s="19">
        <v>3.03835309493693</v>
      </c>
      <c r="T13" s="19">
        <v>2.70817537773178</v>
      </c>
      <c r="U13" s="19">
        <v>1.04399245759098</v>
      </c>
      <c r="V13" s="19">
        <f t="shared" ref="V13:V25" si="20">L13/H13-1</f>
        <v>0.616602113421091</v>
      </c>
      <c r="W13" s="19">
        <f t="shared" ref="W13:W25" si="21">M13/I13-1</f>
        <v>0.568343391842625</v>
      </c>
      <c r="X13" s="19">
        <f>N13/J13-1</f>
        <v>0.787963352202774</v>
      </c>
      <c r="Y13" s="19">
        <f>O13/K13-1</f>
        <v>1.24984312927644</v>
      </c>
      <c r="Z13" s="19">
        <f>P13/L13-1</f>
        <v>1.58334693825328</v>
      </c>
      <c r="AA13" s="19">
        <f t="shared" ref="AA13:AA26" si="22">Q13/M13-1</f>
        <v>2.62283657132941</v>
      </c>
      <c r="AB13" s="20">
        <f t="shared" ref="AB13:AB26" si="23">R13/N13-1</f>
        <v>2.15059958542747</v>
      </c>
      <c r="AC13" s="21">
        <f>M13+N13+O13+P13</f>
        <v>107.9725430045</v>
      </c>
      <c r="AD13" s="22">
        <v>360</v>
      </c>
      <c r="AE13" s="22">
        <v>700</v>
      </c>
      <c r="AF13" s="22"/>
      <c r="AG13" s="23" t="e">
        <f ca="1" t="shared" ref="AG13:AG25" si="24">$D13/AD13</f>
        <v>#NAME?</v>
      </c>
      <c r="AH13" s="23" t="e">
        <f ca="1" t="shared" ref="AH13:AI25" si="25">$D13/AE13</f>
        <v>#NAME?</v>
      </c>
      <c r="AI13" s="23" t="e">
        <f ca="1" t="shared" si="25"/>
        <v>#NAME?</v>
      </c>
    </row>
    <row r="14" spans="1:36">
      <c r="A14" s="14" t="str">
        <f>[1]!to_windcode(B14)</f>
        <v>300502.SZ</v>
      </c>
      <c r="B14" s="15" t="s">
        <v>37</v>
      </c>
      <c r="C14" s="16">
        <f ca="1" t="shared" si="19"/>
        <v>46197</v>
      </c>
      <c r="D14" s="17" t="e">
        <f ca="1">[1]!s_val_mv_ref(A14,AJ$1,1)/100000000</f>
        <v>#NAME?</v>
      </c>
      <c r="E14" s="17">
        <f>[1]!s_qstm07_is($A14,"W40067536","2023-03-31",1,100000000)</f>
        <v>1.0783481302</v>
      </c>
      <c r="F14" s="17">
        <f>[1]!s_qstm07_is($A14,"W40067536","2023-06-30",1,100000000)</f>
        <v>1.805300709</v>
      </c>
      <c r="G14" s="17">
        <f>[1]!s_qstm07_is($A14,"W40067536","2023-09-30",1,100000000)</f>
        <v>1.411986196</v>
      </c>
      <c r="H14" s="17">
        <f>[1]!s_qstm07_is(A14,"W40067536","2023-12-31",1,100000000)</f>
        <v>2.587975916</v>
      </c>
      <c r="I14" s="17">
        <f>[1]!s_qstm07_is(A14,"W40067536","2024-03-31",1,100000000)</f>
        <v>3.2454053421</v>
      </c>
      <c r="J14" s="17">
        <f>[1]!s_qstm07_is(A14,"W40067536","2024-06-30",1,100000000)</f>
        <v>5.4060155994</v>
      </c>
      <c r="K14" s="17">
        <f>[1]!s_qstm07_is(A14,"W40067536","2024-09-30",1,100000000)</f>
        <v>7.8093077706</v>
      </c>
      <c r="L14" s="17">
        <f>[1]!s_qstm07_is(A14,"W40067536","2024-12-31",1,100000000)</f>
        <v>11.9174075316</v>
      </c>
      <c r="M14" s="17">
        <f>[1]!s_qstm07_is($A14,"W40067536","2025-03-31",1,100000000)</f>
        <v>15.7252578922</v>
      </c>
      <c r="N14" s="17">
        <f>[1]!s_qstm07_is($A14,"W40067536","2025-06-30",1,100000000)</f>
        <v>23.6976847915</v>
      </c>
      <c r="O14" s="17">
        <f>[1]!s_qstm07_is($A14,"W40067536","2025-09-30",1,100000000)</f>
        <v>23.8479823947</v>
      </c>
      <c r="P14" s="17">
        <f>[1]!s_qstm07_is($A14,"W40067536","2025-12-31",1,100000000)</f>
        <v>32.0483022233</v>
      </c>
      <c r="Q14" s="17">
        <f>[1]!s_qstm07_is($A14,"W40067536","2026-03-31",1,100000000)</f>
        <v>27.8022296023</v>
      </c>
      <c r="R14" s="18">
        <v>35</v>
      </c>
      <c r="S14" s="19">
        <v>2.00960816939338</v>
      </c>
      <c r="T14" s="19">
        <v>1.99452361174473</v>
      </c>
      <c r="U14" s="19">
        <v>4.53072529513596</v>
      </c>
      <c r="V14" s="19">
        <f t="shared" si="20"/>
        <v>3.60491438808274</v>
      </c>
      <c r="W14" s="19">
        <f t="shared" si="21"/>
        <v>3.84539101732811</v>
      </c>
      <c r="X14" s="19">
        <f t="shared" ref="X14:Y19" si="26">N14/J14-1</f>
        <v>3.38357684245864</v>
      </c>
      <c r="Y14" s="19">
        <f t="shared" si="26"/>
        <v>2.05378954130626</v>
      </c>
      <c r="Z14" s="19">
        <f t="shared" ref="Z14:Z67" si="27">P14/L14-1</f>
        <v>1.68920082982152</v>
      </c>
      <c r="AA14" s="19">
        <f t="shared" si="22"/>
        <v>0.767998324281243</v>
      </c>
      <c r="AB14" s="20">
        <f t="shared" si="23"/>
        <v>0.476937528199125</v>
      </c>
      <c r="AC14" s="21">
        <f t="shared" ref="AC14:AC62" si="28">M14+N14+O14+P14</f>
        <v>95.3192273017</v>
      </c>
      <c r="AD14" s="22">
        <v>270</v>
      </c>
      <c r="AE14" s="22">
        <v>540</v>
      </c>
      <c r="AF14" s="22"/>
      <c r="AG14" s="23" t="e">
        <f ca="1" t="shared" si="24"/>
        <v>#NAME?</v>
      </c>
      <c r="AH14" s="23" t="e">
        <f ca="1" t="shared" si="25"/>
        <v>#NAME?</v>
      </c>
      <c r="AI14" s="23" t="e">
        <f ca="1" t="shared" si="25"/>
        <v>#NAME?</v>
      </c>
    </row>
    <row r="15" spans="1:36">
      <c r="A15" s="14" t="str">
        <f>[1]!to_windcode(B15)</f>
        <v>300394.SZ</v>
      </c>
      <c r="B15" s="15" t="s">
        <v>38</v>
      </c>
      <c r="C15" s="16">
        <f ca="1" t="shared" si="19"/>
        <v>46197</v>
      </c>
      <c r="D15" s="17" t="e">
        <f ca="1">[1]!s_val_mv_ref(A15,AJ$1,1)/100000000</f>
        <v>#NAME?</v>
      </c>
      <c r="E15" s="17">
        <f>[1]!s_qstm07_is($A15,"W40067536","2023-03-31",1,100000000)</f>
        <v>0.921367846</v>
      </c>
      <c r="F15" s="17">
        <f>[1]!s_qstm07_is($A15,"W40067536","2023-06-30",1,100000000)</f>
        <v>1.438644634</v>
      </c>
      <c r="G15" s="17">
        <f>[1]!s_qstm07_is($A15,"W40067536","2023-09-30",1,100000000)</f>
        <v>2.0307540611</v>
      </c>
      <c r="H15" s="17">
        <f>[1]!s_qstm07_is(A15,"W40067536","2023-12-31",1,100000000)</f>
        <v>2.9080278167</v>
      </c>
      <c r="I15" s="17">
        <f>[1]!s_qstm07_is(A15,"W40067536","2024-03-31",1,100000000)</f>
        <v>2.7887718959</v>
      </c>
      <c r="J15" s="17">
        <f>[1]!s_qstm07_is(A15,"W40067536","2024-06-30",1,100000000)</f>
        <v>3.7531796901</v>
      </c>
      <c r="K15" s="17">
        <f>[1]!s_qstm07_is(A15,"W40067536","2024-09-30",1,100000000)</f>
        <v>3.2225099632</v>
      </c>
      <c r="L15" s="17">
        <f>[1]!s_qstm07_is(A15,"W40067536","2024-12-31",1,100000000)</f>
        <v>3.6707607795</v>
      </c>
      <c r="M15" s="17">
        <f>[1]!s_qstm07_is($A15,"W40067536","2025-03-31",1,100000000)</f>
        <v>3.3762669686</v>
      </c>
      <c r="N15" s="17">
        <f>[1]!s_qstm07_is($A15,"W40067536","2025-06-30",1,100000000)</f>
        <v>5.6161459806</v>
      </c>
      <c r="O15" s="17">
        <f>[1]!s_qstm07_is($A15,"W40067536","2025-09-30",1,100000000)</f>
        <v>5.6611454091</v>
      </c>
      <c r="P15" s="17">
        <f>[1]!s_qstm07_is($A15,"W40067536","2025-12-31",1,100000000)</f>
        <v>5.5191019825</v>
      </c>
      <c r="Q15" s="17">
        <f>[1]!s_qstm07_is($A15,"W40067536","2026-03-31",1,100000000)</f>
        <v>4.9221887805</v>
      </c>
      <c r="R15" s="18">
        <v>5.2</v>
      </c>
      <c r="S15" s="19">
        <v>2.02677362576423</v>
      </c>
      <c r="T15" s="19">
        <v>1.60883028469976</v>
      </c>
      <c r="U15" s="19">
        <v>0.586853880993575</v>
      </c>
      <c r="V15" s="19">
        <f t="shared" si="20"/>
        <v>0.262285304982241</v>
      </c>
      <c r="W15" s="19">
        <f t="shared" si="21"/>
        <v>0.210664441062292</v>
      </c>
      <c r="X15" s="19">
        <f t="shared" si="26"/>
        <v>0.49637012994983</v>
      </c>
      <c r="Y15" s="19">
        <f t="shared" si="26"/>
        <v>0.75675032001403</v>
      </c>
      <c r="Z15" s="19">
        <f t="shared" si="27"/>
        <v>0.503530824814949</v>
      </c>
      <c r="AA15" s="19">
        <f t="shared" si="22"/>
        <v>0.457879020313678</v>
      </c>
      <c r="AB15" s="20">
        <f t="shared" si="23"/>
        <v>-0.074098141686043</v>
      </c>
      <c r="AC15" s="21">
        <f t="shared" si="28"/>
        <v>20.1726603408</v>
      </c>
      <c r="AD15" s="22">
        <v>42</v>
      </c>
      <c r="AE15" s="22">
        <v>80</v>
      </c>
      <c r="AF15" s="22"/>
      <c r="AG15" s="23" t="e">
        <f ca="1" t="shared" si="24"/>
        <v>#NAME?</v>
      </c>
      <c r="AH15" s="23" t="e">
        <f ca="1" t="shared" si="25"/>
        <v>#NAME?</v>
      </c>
      <c r="AI15" s="23" t="e">
        <f ca="1" t="shared" si="25"/>
        <v>#NAME?</v>
      </c>
    </row>
    <row r="16" spans="1:36">
      <c r="A16" s="14" t="str">
        <f>[1]!to_windcode(B16)</f>
        <v>300548.SZ</v>
      </c>
      <c r="B16" s="15" t="s">
        <v>39</v>
      </c>
      <c r="C16" s="16">
        <f ca="1" t="shared" si="19"/>
        <v>46197</v>
      </c>
      <c r="D16" s="17" t="e">
        <f ca="1">[1]!s_val_mv_ref(A16,AJ$1,1)/100000000</f>
        <v>#NAME?</v>
      </c>
      <c r="E16" s="17">
        <f>[1]!s_qstm07_is($A16,"W40067536","2023-03-31",1,100000000)</f>
        <v>0.3660706016</v>
      </c>
      <c r="F16" s="17">
        <f>[1]!s_qstm07_is($A16,"W40067536","2023-06-30",1,100000000)</f>
        <v>1.0500212571</v>
      </c>
      <c r="G16" s="17">
        <f>[1]!s_qstm07_is($A16,"W40067536","2023-09-30",1,100000000)</f>
        <v>-0.194672682</v>
      </c>
      <c r="H16" s="17">
        <f>[1]!s_qstm07_is(A16,"W40067536","2023-12-31",1,100000000)</f>
        <v>-0.4067171389</v>
      </c>
      <c r="I16" s="17">
        <f>[1]!s_qstm07_is(A16,"W40067536","2024-03-31",1,100000000)</f>
        <v>0.0002779284</v>
      </c>
      <c r="J16" s="17">
        <f>[1]!s_qstm07_is(A16,"W40067536","2024-06-30",1,100000000)</f>
        <v>0.1374722942</v>
      </c>
      <c r="K16" s="17">
        <f>[1]!s_qstm07_is(A16,"W40067536","2024-09-30",1,100000000)</f>
        <v>0.2372473194</v>
      </c>
      <c r="L16" s="17">
        <f>[1]!s_qstm07_is(A16,"W40067536","2024-12-31",1,100000000)</f>
        <v>0.34570268</v>
      </c>
      <c r="M16" s="17">
        <f>[1]!s_qstm07_is($A16,"W40067536","2025-03-31",1,100000000)</f>
        <v>0.8970197005</v>
      </c>
      <c r="N16" s="17">
        <f>[1]!s_qstm07_is($A16,"W40067536","2025-06-30",1,100000000)</f>
        <v>0.7851957123</v>
      </c>
      <c r="O16" s="17">
        <f>[1]!s_qstm07_is($A16,"W40067536","2025-09-30",1,100000000)</f>
        <v>0.8174888064</v>
      </c>
      <c r="P16" s="17">
        <f>[1]!s_qstm07_is($A16,"W40067536","2025-12-31",1,100000000)</f>
        <v>0.8488060004</v>
      </c>
      <c r="Q16" s="17">
        <f>[1]!s_qstm07_is($A16,"W40067536","2026-03-31",1,100000000)</f>
        <v>1.3006729615</v>
      </c>
      <c r="R16" s="18">
        <v>1.6</v>
      </c>
      <c r="S16" s="19">
        <v>-0.999240779240985</v>
      </c>
      <c r="T16" s="19">
        <v>-0.869076656048204</v>
      </c>
      <c r="U16" s="19">
        <v>-2.21869857117395</v>
      </c>
      <c r="V16" s="19">
        <f t="shared" si="20"/>
        <v>-1.84998306423718</v>
      </c>
      <c r="W16" s="19">
        <f t="shared" si="21"/>
        <v>3226.52083090465</v>
      </c>
      <c r="X16" s="19">
        <f t="shared" si="26"/>
        <v>4.71166515310836</v>
      </c>
      <c r="Y16" s="19">
        <f t="shared" si="26"/>
        <v>2.44572410119294</v>
      </c>
      <c r="Z16" s="19">
        <f t="shared" si="27"/>
        <v>1.45530639334355</v>
      </c>
      <c r="AA16" s="19">
        <f t="shared" si="22"/>
        <v>0.449993752394739</v>
      </c>
      <c r="AB16" s="20">
        <f t="shared" si="23"/>
        <v>1.03770852914272</v>
      </c>
      <c r="AC16" s="21">
        <f t="shared" si="28"/>
        <v>3.3485102196</v>
      </c>
      <c r="AD16" s="22">
        <v>7</v>
      </c>
      <c r="AE16" s="22">
        <v>11</v>
      </c>
      <c r="AF16" s="22"/>
      <c r="AG16" s="23" t="e">
        <f ca="1" t="shared" si="24"/>
        <v>#NAME?</v>
      </c>
      <c r="AH16" s="23" t="e">
        <f ca="1" t="shared" si="25"/>
        <v>#NAME?</v>
      </c>
      <c r="AI16" s="23" t="e">
        <f ca="1" t="shared" si="25"/>
        <v>#NAME?</v>
      </c>
    </row>
    <row r="17" spans="1:36">
      <c r="A17" s="14" t="str">
        <f>[1]!to_windcode(B17)</f>
        <v>000988.SZ</v>
      </c>
      <c r="B17" s="15" t="s">
        <v>40</v>
      </c>
      <c r="C17" s="16">
        <f ca="1" t="shared" si="19"/>
        <v>46197</v>
      </c>
      <c r="D17" s="17" t="e">
        <f ca="1">[1]!s_val_mv_ref(A17,AJ$1,1)/100000000</f>
        <v>#NAME?</v>
      </c>
      <c r="E17" s="17">
        <f>[1]!s_qstm07_is($A17,"W40067536","2023-03-31",1,100000000)</f>
        <v>3.0810035733</v>
      </c>
      <c r="F17" s="17">
        <f>[1]!s_qstm07_is($A17,"W40067536","2023-06-30",1,100000000)</f>
        <v>2.7369728259</v>
      </c>
      <c r="G17" s="17">
        <f>[1]!s_qstm07_is($A17,"W40067536","2023-09-30",1,100000000)</f>
        <v>2.3001239211</v>
      </c>
      <c r="H17" s="17">
        <f>[1]!s_qstm07_is(A17,"W40067536","2023-12-31",1,100000000)</f>
        <v>1.9508713487</v>
      </c>
      <c r="I17" s="17">
        <f>[1]!s_qstm07_is(A17,"W40067536","2024-03-31",1,100000000)</f>
        <v>2.8986768551</v>
      </c>
      <c r="J17" s="17">
        <f>[1]!s_qstm07_is(A17,"W40067536","2024-06-30",1,100000000)</f>
        <v>3.3500327003</v>
      </c>
      <c r="K17" s="17">
        <f>[1]!s_qstm07_is(A17,"W40067536","2024-09-30",1,100000000)</f>
        <v>3.1272963789</v>
      </c>
      <c r="L17" s="17">
        <f>[1]!s_qstm07_is(A17,"W40067536","2024-12-31",1,100000000)</f>
        <v>2.8314930236</v>
      </c>
      <c r="M17" s="17">
        <f>[1]!s_qstm07_is($A17,"W40067536","2025-03-31",1,100000000)</f>
        <v>4.0990450042</v>
      </c>
      <c r="N17" s="17">
        <f>[1]!s_qstm07_is($A17,"W40067536","2025-06-30",1,100000000)</f>
        <v>5.0124532489</v>
      </c>
      <c r="O17" s="17">
        <f>[1]!s_qstm07_is($A17,"W40067536","2025-09-30",1,100000000)</f>
        <v>4.1015832917</v>
      </c>
      <c r="P17" s="17">
        <f>[1]!s_qstm07_is($A17,"W40067536","2025-12-31",1,100000000)</f>
        <v>1.4948654968</v>
      </c>
      <c r="Q17" s="17">
        <f>[1]!s_qstm07_is($A17,"W40067536","2026-03-31",1,100000000)</f>
        <v>6.3846192707</v>
      </c>
      <c r="R17" s="18">
        <v>6.8</v>
      </c>
      <c r="S17" s="19">
        <v>-0.0591777042324926</v>
      </c>
      <c r="T17" s="19">
        <v>0.22399194781863</v>
      </c>
      <c r="U17" s="19">
        <v>0.359620823126963</v>
      </c>
      <c r="V17" s="19">
        <f t="shared" si="20"/>
        <v>0.451399153248531</v>
      </c>
      <c r="W17" s="19">
        <f t="shared" si="21"/>
        <v>0.414108991482802</v>
      </c>
      <c r="X17" s="19">
        <f t="shared" si="26"/>
        <v>0.496240095940296</v>
      </c>
      <c r="Y17" s="19">
        <f t="shared" si="26"/>
        <v>0.311542877539064</v>
      </c>
      <c r="Z17" s="19">
        <f t="shared" si="27"/>
        <v>-0.472057503112119</v>
      </c>
      <c r="AA17" s="19">
        <f t="shared" si="22"/>
        <v>0.557587014574891</v>
      </c>
      <c r="AB17" s="20">
        <f t="shared" si="23"/>
        <v>0.356621131876349</v>
      </c>
      <c r="AC17" s="21">
        <f t="shared" si="28"/>
        <v>14.7079470416</v>
      </c>
      <c r="AD17" s="22">
        <v>28</v>
      </c>
      <c r="AE17" s="22">
        <v>40</v>
      </c>
      <c r="AF17" s="22"/>
      <c r="AG17" s="23" t="e">
        <f ca="1" t="shared" si="24"/>
        <v>#NAME?</v>
      </c>
      <c r="AH17" s="23" t="e">
        <f ca="1" t="shared" si="25"/>
        <v>#NAME?</v>
      </c>
      <c r="AI17" s="23" t="e">
        <f ca="1" t="shared" si="25"/>
        <v>#NAME?</v>
      </c>
    </row>
    <row r="18" spans="1:36">
      <c r="A18" s="14" t="str">
        <f>[1]!to_windcode(B18)</f>
        <v>002281.SZ</v>
      </c>
      <c r="B18" s="15" t="s">
        <v>41</v>
      </c>
      <c r="C18" s="16"/>
      <c r="D18" s="17" t="e">
        <f ca="1">[1]!s_val_mv_ref(A18,AJ$1,1)/100000000</f>
        <v>#NAME?</v>
      </c>
      <c r="E18" s="17">
        <f>[1]!s_qstm07_is($A18,"W40067536","2023-03-31",1,100000000)</f>
        <v>1.0216795322</v>
      </c>
      <c r="F18" s="17">
        <f>[1]!s_qstm07_is($A18,"W40067536","2023-06-30",1,100000000)</f>
        <v>1.3671920841</v>
      </c>
      <c r="G18" s="17">
        <f>[1]!s_qstm07_is($A18,"W40067536","2023-09-30",1,100000000)</f>
        <v>1.7551336043</v>
      </c>
      <c r="H18" s="17">
        <f>[1]!s_qstm07_is(A18,"W40067536","2023-12-31",1,100000000)</f>
        <v>2.0492889445</v>
      </c>
      <c r="I18" s="17">
        <f>[1]!s_qstm07_is(A18,"W40067536","2024-03-31",1,100000000)</f>
        <v>0.774316371</v>
      </c>
      <c r="J18" s="17">
        <f>[1]!s_qstm07_is(A18,"W40067536","2024-06-30",1,100000000)</f>
        <v>1.3126789014</v>
      </c>
      <c r="K18" s="17">
        <f>[1]!s_qstm07_is(A18,"W40067536","2024-09-30",1,100000000)</f>
        <v>2.5530434733</v>
      </c>
      <c r="L18" s="17">
        <f>[1]!s_qstm07_is(A18,"W40067536","2024-12-31",1,100000000)</f>
        <v>1.9731155637</v>
      </c>
      <c r="M18" s="17">
        <f>[1]!s_qstm07_is($A18,"W40067536","2025-03-31",1,100000000)</f>
        <v>1.5018643358</v>
      </c>
      <c r="N18" s="17">
        <f>[1]!s_qstm07_is($A18,"W40067536","2025-06-30",1,100000000)</f>
        <v>2.2218233224</v>
      </c>
      <c r="O18" s="17">
        <f>[1]!s_qstm07_is($A18,"W40067536","2025-09-30",1,100000000)</f>
        <v>3.466026277</v>
      </c>
      <c r="P18" s="17">
        <f>[1]!s_qstm07_is($A18,"W40067536","2025-12-31",1,100000000)</f>
        <v>2.2734938769</v>
      </c>
      <c r="Q18" s="17">
        <f>[1]!s_qstm07_is($A18,"W40067536","2026-03-31",1,100000000)</f>
        <v>2.3993167146</v>
      </c>
      <c r="R18" s="18">
        <v>3.1</v>
      </c>
      <c r="S18" s="19">
        <f>I18/E18-1</f>
        <v>-0.242114237785844</v>
      </c>
      <c r="T18" s="19">
        <f>J18/F18-1</f>
        <v>-0.0398723656565677</v>
      </c>
      <c r="U18" s="19">
        <f>K18/G18-1</f>
        <v>0.454614889171489</v>
      </c>
      <c r="V18" s="19">
        <f t="shared" si="20"/>
        <v>-0.0371706396037701</v>
      </c>
      <c r="W18" s="19">
        <f t="shared" si="21"/>
        <v>0.939600390807184</v>
      </c>
      <c r="X18" s="19">
        <f t="shared" si="26"/>
        <v>0.692587059965981</v>
      </c>
      <c r="Y18" s="19">
        <f t="shared" si="26"/>
        <v>0.357605662907064</v>
      </c>
      <c r="Z18" s="19">
        <f t="shared" si="27"/>
        <v>0.15223553993803</v>
      </c>
      <c r="AA18" s="19">
        <f t="shared" si="22"/>
        <v>0.597558885584664</v>
      </c>
      <c r="AB18" s="20">
        <f t="shared" si="23"/>
        <v>0.395250454321183</v>
      </c>
      <c r="AC18" s="21">
        <f t="shared" si="28"/>
        <v>9.4632078121</v>
      </c>
      <c r="AD18" s="22">
        <v>15.4</v>
      </c>
      <c r="AE18" s="22">
        <f>AD18*1.4</f>
        <v>21.56</v>
      </c>
      <c r="AF18" s="22"/>
      <c r="AG18" s="23" t="e">
        <f ca="1" t="shared" si="24"/>
        <v>#NAME?</v>
      </c>
      <c r="AH18" s="23" t="e">
        <f ca="1" t="shared" si="25"/>
        <v>#NAME?</v>
      </c>
      <c r="AI18" s="23" t="e">
        <f ca="1" t="shared" si="25"/>
        <v>#NAME?</v>
      </c>
    </row>
    <row r="19" ht="14.5" customHeight="1" spans="1:36">
      <c r="A19" s="14" t="str">
        <f>[1]!to_windcode(B19)</f>
        <v>603083.SH</v>
      </c>
      <c r="B19" s="15" t="s">
        <v>42</v>
      </c>
      <c r="C19" s="16">
        <f ca="1" t="shared" si="19"/>
        <v>46197</v>
      </c>
      <c r="D19" s="17" t="e">
        <f ca="1">[1]!s_val_mv_ref(A19,AJ$1,1)/100000000</f>
        <v>#NAME?</v>
      </c>
      <c r="E19" s="17">
        <f>[1]!s_qstm07_is($A19,"W40067536","2023-03-31",1,100000000)</f>
        <v>0.7147245519</v>
      </c>
      <c r="F19" s="17">
        <f>[1]!s_qstm07_is($A19,"W40067536","2023-06-30",1,100000000)</f>
        <v>0.844558935</v>
      </c>
      <c r="G19" s="17">
        <f>[1]!s_qstm07_is($A19,"W40067536","2023-09-30",1,100000000)</f>
        <v>-0.3564818205</v>
      </c>
      <c r="H19" s="17">
        <f>[1]!s_qstm07_is(A19,"W40067536","2023-12-31",1,100000000)</f>
        <v>-0.2526196852</v>
      </c>
      <c r="I19" s="17">
        <f>[1]!s_qstm07_is(A19,"W40067536","2024-03-31",1,100000000)</f>
        <v>0.2595469551</v>
      </c>
      <c r="J19" s="17">
        <f>[1]!s_qstm07_is(A19,"W40067536","2024-06-30",1,100000000)</f>
        <v>0.5404922108</v>
      </c>
      <c r="K19" s="17">
        <f>[1]!s_qstm07_is(A19,"W40067536","2024-09-30",1,100000000)</f>
        <v>0.7173411141</v>
      </c>
      <c r="L19" s="17">
        <f>[1]!s_qstm07_is(A19,"W40067536","2024-12-31",1,100000000)</f>
        <v>0.149431767</v>
      </c>
      <c r="M19" s="17">
        <f>[1]!s_qstm07_is($A19,"W40067536","2025-03-31",1,100000000)</f>
        <v>0.3143364967</v>
      </c>
      <c r="N19" s="17">
        <f>[1]!s_qstm07_is($A19,"W40067536","2025-06-30",1,100000000)</f>
        <v>0.8947075688</v>
      </c>
      <c r="O19" s="17">
        <f>[1]!s_qstm07_is($A19,"W40067536","2025-09-30",1,100000000)</f>
        <v>1.3838863285</v>
      </c>
      <c r="P19" s="17">
        <f>[1]!s_qstm07_is($A19,"W40067536","2025-12-31",1,100000000)</f>
        <v>0.0419217019</v>
      </c>
      <c r="Q19" s="17">
        <f>[1]!s_qstm07_is($A19,"W40067536","2026-03-31",1,100000000)</f>
        <v>1.1832899117</v>
      </c>
      <c r="R19" s="18">
        <v>1.2</v>
      </c>
      <c r="S19" s="19">
        <v>-0.636857367764926</v>
      </c>
      <c r="T19" s="19">
        <v>-0.360030202273569</v>
      </c>
      <c r="U19" s="19">
        <v>-3.01227965312189</v>
      </c>
      <c r="V19" s="19">
        <f t="shared" si="20"/>
        <v>-1.59152859319611</v>
      </c>
      <c r="W19" s="19">
        <f t="shared" si="21"/>
        <v>0.211096838253758</v>
      </c>
      <c r="X19" s="19">
        <f t="shared" si="26"/>
        <v>0.655357007783173</v>
      </c>
      <c r="Y19" s="19">
        <f t="shared" si="26"/>
        <v>0.929188640241637</v>
      </c>
      <c r="Z19" s="19">
        <f t="shared" si="27"/>
        <v>-0.719459237204898</v>
      </c>
      <c r="AA19" s="19">
        <f t="shared" si="22"/>
        <v>2.76440510129284</v>
      </c>
      <c r="AB19" s="20">
        <f t="shared" si="23"/>
        <v>0.341220351594281</v>
      </c>
      <c r="AC19" s="21">
        <f t="shared" si="28"/>
        <v>2.6348520959</v>
      </c>
      <c r="AD19" s="22">
        <v>13.5</v>
      </c>
      <c r="AE19" s="22">
        <v>30</v>
      </c>
      <c r="AF19" s="22"/>
      <c r="AG19" s="23" t="e">
        <f ca="1" t="shared" si="24"/>
        <v>#NAME?</v>
      </c>
      <c r="AH19" s="23" t="e">
        <f ca="1" t="shared" si="25"/>
        <v>#NAME?</v>
      </c>
      <c r="AI19" s="23" t="e">
        <f ca="1" t="shared" si="25"/>
        <v>#NAME?</v>
      </c>
    </row>
    <row r="20" ht="14.5" customHeight="1" spans="1:36">
      <c r="A20" s="14" t="s">
        <v>43</v>
      </c>
      <c r="B20" s="15" t="s">
        <v>44</v>
      </c>
      <c r="C20" s="16"/>
      <c r="D20" s="17" t="e">
        <f ca="1">[1]!s_val_mv_ref(A20,AJ$1,1)/100000000</f>
        <v>#NAME?</v>
      </c>
      <c r="E20" s="17">
        <f>[1]!s_qstm07_is($A20,"W40067536","2023-03-31",1,100000000)</f>
        <v>0.0520038254</v>
      </c>
      <c r="F20" s="17">
        <f>[1]!s_qstm07_is($A20,"W40067536","2023-06-30",1,100000000)</f>
        <v>0.1602513756</v>
      </c>
      <c r="G20" s="17">
        <f>[1]!s_qstm07_is($A20,"W40067536","2023-09-30",1,100000000)</f>
        <v>0.0361638335</v>
      </c>
      <c r="H20" s="17">
        <f>[1]!s_qstm07_is(A20,"W40067536","2023-12-31",1,100000000)</f>
        <v>0.3251701179</v>
      </c>
      <c r="I20" s="17">
        <f>[1]!s_qstm07_is(A20,"W40067536","2024-03-31",1,100000000)</f>
        <v>0.0305261669</v>
      </c>
      <c r="J20" s="17">
        <f>[1]!s_qstm07_is(A20,"W40067536","2024-06-30",1,100000000)</f>
        <v>0.0990550967</v>
      </c>
      <c r="K20" s="17">
        <f>[1]!s_qstm07_is(A20,"W40067536","2024-09-30",1,100000000)</f>
        <v>0.1330030271</v>
      </c>
      <c r="L20" s="17">
        <f>[1]!s_qstm07_is(A20,"W40067536","2024-12-31",1,100000000)</f>
        <v>0.3904292743</v>
      </c>
      <c r="M20" s="17">
        <f>[1]!s_qstm07_is($A20,"W40067536","2025-03-31",1,100000000)</f>
        <v>0.1983261698</v>
      </c>
      <c r="N20" s="17">
        <f>[1]!s_qstm07_is($A20,"W40067536","2025-06-30",1,100000000)</f>
        <v>0.1768154427</v>
      </c>
      <c r="O20" s="17">
        <f>[1]!s_qstm07_is($A20,"W40067536","2025-09-30",1,100000000)</f>
        <v>0.1420464938</v>
      </c>
      <c r="P20" s="17">
        <f>[1]!s_qstm07_is($A20,"W40067536","2025-12-31",1,100000000)</f>
        <v>0.3636367271</v>
      </c>
      <c r="Q20" s="17">
        <f>[1]!s_qstm07_is($A20,"W40067536","2026-03-31",1,100000000)</f>
        <v>0.148675959</v>
      </c>
      <c r="R20" s="18">
        <v>0.8</v>
      </c>
      <c r="S20" s="19">
        <v>-0.636857367764926</v>
      </c>
      <c r="T20" s="19">
        <v>-0.360030202273569</v>
      </c>
      <c r="U20" s="19">
        <v>-3.01227965312189</v>
      </c>
      <c r="V20" s="19">
        <f t="shared" ref="V20" si="29">L20/H20-1</f>
        <v>0.200692353963685</v>
      </c>
      <c r="W20" s="19">
        <f t="shared" ref="W20" si="30">M20/I20-1</f>
        <v>5.49692345749443</v>
      </c>
      <c r="X20" s="19">
        <f t="shared" ref="X20" si="31">N20/J20-1</f>
        <v>0.785021150759222</v>
      </c>
      <c r="Y20" s="19">
        <f t="shared" ref="Y20" si="32">O20/K20-1</f>
        <v>0.0679944426618242</v>
      </c>
      <c r="Z20" s="19">
        <f t="shared" si="27"/>
        <v>-0.0686233050737201</v>
      </c>
      <c r="AA20" s="19">
        <f t="shared" si="22"/>
        <v>-0.250346239480495</v>
      </c>
      <c r="AB20" s="20">
        <f t="shared" si="23"/>
        <v>3.5244916834405</v>
      </c>
      <c r="AC20" s="21">
        <f t="shared" si="28"/>
        <v>0.8808248334</v>
      </c>
      <c r="AD20" s="22">
        <v>12</v>
      </c>
      <c r="AE20" s="22">
        <v>28</v>
      </c>
      <c r="AF20" s="22"/>
      <c r="AG20" s="23" t="e">
        <f ca="1" t="shared" si="24"/>
        <v>#NAME?</v>
      </c>
      <c r="AH20" s="23" t="e">
        <f ca="1" t="shared" si="25"/>
        <v>#NAME?</v>
      </c>
      <c r="AI20" s="23" t="e">
        <f ca="1" t="shared" si="25"/>
        <v>#NAME?</v>
      </c>
    </row>
    <row r="21" spans="1:36">
      <c r="A21" s="14" t="str">
        <f>[1]!to_windcode(B21)</f>
        <v>688498.SH</v>
      </c>
      <c r="B21" s="36" t="s">
        <v>45</v>
      </c>
      <c r="C21" s="16">
        <f ca="1" t="shared" si="19"/>
        <v>46197</v>
      </c>
      <c r="D21" s="17" t="e">
        <f ca="1">[1]!s_val_mv_ref(A21,AJ$1,1)/100000000</f>
        <v>#NAME?</v>
      </c>
      <c r="E21" s="17">
        <f>[1]!s_qstm07_is($A21,"W40067536","2023-03-31",1,100000000)</f>
        <v>0.1184536773</v>
      </c>
      <c r="F21" s="17">
        <f>[1]!s_qstm07_is($A21,"W40067536","2023-06-30",1,100000000)</f>
        <v>0.075457185</v>
      </c>
      <c r="G21" s="17">
        <f>[1]!s_qstm07_is($A21,"W40067536","2023-09-30",1,100000000)</f>
        <v>0.02056781</v>
      </c>
      <c r="H21" s="17">
        <f>[1]!s_qstm07_is(A21,"W40067536","2023-12-31",1,100000000)</f>
        <v>-0.0196805196</v>
      </c>
      <c r="I21" s="17">
        <f>[1]!s_qstm07_is(A21,"W40067536","2024-03-31",1,100000000)</f>
        <v>0.1053496718</v>
      </c>
      <c r="J21" s="17">
        <f>[1]!s_qstm07_is(A21,"W40067536","2024-06-30",1,100000000)</f>
        <v>0.0021632483</v>
      </c>
      <c r="K21" s="17">
        <f>[1]!s_qstm07_is(A21,"W40067536","2024-09-30",1,100000000)</f>
        <v>-0.1130142315</v>
      </c>
      <c r="L21" s="17">
        <f>[1]!s_qstm07_is(A21,"W40067536","2024-12-31",1,100000000)</f>
        <v>-0.055837448</v>
      </c>
      <c r="M21" s="17">
        <f>[1]!s_qstm07_is($A21,"W40067536","2025-03-31",1,100000000)</f>
        <v>0.1432016413</v>
      </c>
      <c r="N21" s="17">
        <f>[1]!s_qstm07_is($A21,"W40067536","2025-06-30",1,100000000)</f>
        <v>0.3194374513</v>
      </c>
      <c r="O21" s="17">
        <f>[1]!s_qstm07_is($A21,"W40067536","2025-09-30",1,100000000)</f>
        <v>0.5962888423</v>
      </c>
      <c r="P21" s="17">
        <f>[1]!s_qstm07_is($A21,"W40067536","2025-12-31",1,100000000)</f>
        <v>0.8503123826</v>
      </c>
      <c r="Q21" s="17">
        <f>[1]!s_qstm07_is($A21,"W40067536","2026-03-31",1,100000000)</f>
        <v>1.7944196861</v>
      </c>
      <c r="R21" s="18">
        <v>2.4</v>
      </c>
      <c r="S21" s="19">
        <v>-0.110625569409824</v>
      </c>
      <c r="T21" s="19">
        <v>-0.971331447098113</v>
      </c>
      <c r="U21" s="19">
        <v>-6.49471390002144</v>
      </c>
      <c r="V21" s="19">
        <f t="shared" si="20"/>
        <v>1.83719379035094</v>
      </c>
      <c r="W21" s="19">
        <f t="shared" si="21"/>
        <v>0.359298409318823</v>
      </c>
      <c r="X21" s="19">
        <f t="shared" ref="X21:Y26" si="33">N21/J21-1</f>
        <v>146.665643051701</v>
      </c>
      <c r="Y21" s="19">
        <f t="shared" si="33"/>
        <v>-6.27622790851788</v>
      </c>
      <c r="Z21" s="19">
        <f t="shared" si="27"/>
        <v>-16.228353247806</v>
      </c>
      <c r="AA21" s="19">
        <f t="shared" si="22"/>
        <v>11.530720107745</v>
      </c>
      <c r="AB21" s="20">
        <f t="shared" si="23"/>
        <v>6.51320795427346</v>
      </c>
      <c r="AC21" s="21">
        <f t="shared" si="28"/>
        <v>1.9092403175</v>
      </c>
      <c r="AD21" s="22">
        <v>9</v>
      </c>
      <c r="AE21" s="22">
        <v>16</v>
      </c>
      <c r="AF21" s="22">
        <v>23</v>
      </c>
      <c r="AG21" s="23" t="e">
        <f ca="1" t="shared" si="24"/>
        <v>#NAME?</v>
      </c>
      <c r="AH21" s="23" t="e">
        <f ca="1" t="shared" si="25"/>
        <v>#NAME?</v>
      </c>
      <c r="AI21" s="23" t="e">
        <f ca="1" t="shared" si="25"/>
        <v>#NAME?</v>
      </c>
    </row>
    <row r="22" spans="1:36">
      <c r="A22" s="14" t="str">
        <f>[1]!to_windcode(B22)</f>
        <v>688048.SH</v>
      </c>
      <c r="B22" s="36" t="s">
        <v>46</v>
      </c>
      <c r="C22" s="16">
        <f ca="1" t="shared" si="19"/>
        <v>46197</v>
      </c>
      <c r="D22" s="17" t="e">
        <f ca="1">[1]!s_val_mv_ref(A22,AJ$1,1)/100000000</f>
        <v>#NAME?</v>
      </c>
      <c r="E22" s="17">
        <f>[1]!s_qstm07_is($A22,"W40067536","2023-03-31",1,100000000)</f>
        <v>0.0147296976</v>
      </c>
      <c r="F22" s="17">
        <f>[1]!s_qstm07_is($A22,"W40067536","2023-06-30",1,100000000)</f>
        <v>-0.1211038973</v>
      </c>
      <c r="G22" s="17">
        <f>[1]!s_qstm07_is($A22,"W40067536","2023-09-30",1,100000000)</f>
        <v>-0.1172835356</v>
      </c>
      <c r="H22" s="17">
        <f>[1]!s_qstm07_is(A22,"W40067536","2023-12-31",1,100000000)</f>
        <v>-0.6958142875</v>
      </c>
      <c r="I22" s="17">
        <f>[1]!s_qstm07_is(A22,"W40067536","2024-03-31",1,100000000)</f>
        <v>-0.1945008989</v>
      </c>
      <c r="J22" s="17">
        <f>[1]!s_qstm07_is(A22,"W40067536","2024-06-30",1,100000000)</f>
        <v>-0.2303029415</v>
      </c>
      <c r="K22" s="17">
        <f>[1]!s_qstm07_is(A22,"W40067536","2024-09-30",1,100000000)</f>
        <v>-0.2090605455</v>
      </c>
      <c r="L22" s="17">
        <f>[1]!s_qstm07_is(A22,"W40067536","2024-12-31",1,100000000)</f>
        <v>-0.3634947648</v>
      </c>
      <c r="M22" s="17">
        <f>[1]!s_qstm07_is($A22,"W40067536","2025-03-31",1,100000000)</f>
        <v>-0.0749928276</v>
      </c>
      <c r="N22" s="17">
        <f>[1]!s_qstm07_is($A22,"W40067536","2025-06-30",1,100000000)</f>
        <v>0.1647380236</v>
      </c>
      <c r="O22" s="17">
        <f>[1]!s_qstm07_is($A22,"W40067536","2025-09-30",1,100000000)</f>
        <v>0.1196803369</v>
      </c>
      <c r="P22" s="17">
        <f>[1]!s_qstm07_is($A22,"W40067536","2025-12-31",1,100000000)</f>
        <v>0.0082152319</v>
      </c>
      <c r="Q22" s="17">
        <f>[1]!s_qstm07_is($A22,"W40067536","2026-03-31",1,100000000)</f>
        <v>0.0447963409</v>
      </c>
      <c r="R22" s="18">
        <v>0.2</v>
      </c>
      <c r="S22" s="19">
        <v>-14.2046769853578</v>
      </c>
      <c r="T22" s="19">
        <v>0.901697192531227</v>
      </c>
      <c r="U22" s="19">
        <v>0.782522537630593</v>
      </c>
      <c r="V22" s="19">
        <f t="shared" si="20"/>
        <v>-0.477598015260645</v>
      </c>
      <c r="W22" s="19">
        <f t="shared" si="21"/>
        <v>-0.614434544908934</v>
      </c>
      <c r="X22" s="19">
        <f t="shared" si="33"/>
        <v>-1.71531011513372</v>
      </c>
      <c r="Y22" s="19">
        <f t="shared" si="33"/>
        <v>-1.57246735204754</v>
      </c>
      <c r="Z22" s="19">
        <f t="shared" si="27"/>
        <v>-1.02260068836073</v>
      </c>
      <c r="AA22" s="19">
        <f t="shared" si="22"/>
        <v>-1.59734167031195</v>
      </c>
      <c r="AB22" s="20">
        <f t="shared" si="23"/>
        <v>0.214048800813706</v>
      </c>
      <c r="AC22" s="21">
        <f t="shared" si="28"/>
        <v>0.2176407648</v>
      </c>
      <c r="AD22" s="22">
        <v>1.4</v>
      </c>
      <c r="AE22" s="22">
        <v>3.8</v>
      </c>
      <c r="AF22" s="22">
        <v>5</v>
      </c>
      <c r="AG22" s="23" t="e">
        <f ca="1" t="shared" si="24"/>
        <v>#NAME?</v>
      </c>
      <c r="AH22" s="23" t="e">
        <f ca="1" t="shared" si="25"/>
        <v>#NAME?</v>
      </c>
      <c r="AI22" s="23" t="e">
        <f ca="1" t="shared" si="25"/>
        <v>#NAME?</v>
      </c>
    </row>
    <row r="23" spans="1:36">
      <c r="A23" s="14" t="str">
        <f>[1]!to_windcode(B23)</f>
        <v>300620.SZ</v>
      </c>
      <c r="B23" s="36" t="s">
        <v>47</v>
      </c>
      <c r="C23" s="16">
        <f ca="1" t="shared" si="19"/>
        <v>46197</v>
      </c>
      <c r="D23" s="17" t="e">
        <f ca="1">[1]!s_val_mv_ref(A23,AJ$1,1)/100000000</f>
        <v>#NAME?</v>
      </c>
      <c r="E23" s="17">
        <f>[1]!s_qstm07_is($A23,"W40067536","2023-03-31",1,100000000)</f>
        <v>0.1549967821</v>
      </c>
      <c r="F23" s="17">
        <f>[1]!s_qstm07_is($A23,"W40067536","2023-06-30",1,100000000)</f>
        <v>0.1622550546</v>
      </c>
      <c r="G23" s="17">
        <f>[1]!s_qstm07_is($A23,"W40067536","2023-09-30",1,100000000)</f>
        <v>0.149633728</v>
      </c>
      <c r="H23" s="17">
        <f>[1]!s_qstm07_is(A23,"W40067536","2023-12-31",1,100000000)</f>
        <v>0.1294753737</v>
      </c>
      <c r="I23" s="17">
        <f>[1]!s_qstm07_is(A23,"W40067536","2024-03-31",1,100000000)</f>
        <v>0.0649486044</v>
      </c>
      <c r="J23" s="17">
        <f>[1]!s_qstm07_is(A23,"W40067536","2024-06-30",1,100000000)</f>
        <v>0.2384597689</v>
      </c>
      <c r="K23" s="17">
        <f>[1]!s_qstm07_is(A23,"W40067536","2024-09-30",1,100000000)</f>
        <v>0.2546796821</v>
      </c>
      <c r="L23" s="17">
        <f>[1]!s_qstm07_is(A23,"W40067536","2024-12-31",1,100000000)</f>
        <v>0.1117415034</v>
      </c>
      <c r="M23" s="17">
        <f>[1]!s_qstm07_is($A23,"W40067536","2025-03-31",1,100000000)</f>
        <v>0.1084477988</v>
      </c>
      <c r="N23" s="17">
        <f>[1]!s_qstm07_is($A23,"W40067536","2025-06-30",1,100000000)</f>
        <v>0.4102491276</v>
      </c>
      <c r="O23" s="17">
        <f>[1]!s_qstm07_is($A23,"W40067536","2025-09-30",1,100000000)</f>
        <v>0.6343908788</v>
      </c>
      <c r="P23" s="17">
        <f>[1]!s_qstm07_is($A23,"W40067536","2025-12-31",1,100000000)</f>
        <v>0.6136413055</v>
      </c>
      <c r="Q23" s="17">
        <f>[1]!s_qstm07_is($A23,"W40067536","2026-03-31",1,100000000)</f>
        <v>0.4473639948</v>
      </c>
      <c r="R23" s="18">
        <v>0.8</v>
      </c>
      <c r="S23" s="19">
        <v>-0.580968046432752</v>
      </c>
      <c r="T23" s="19">
        <v>0.469660033013233</v>
      </c>
      <c r="U23" s="19">
        <v>0.702020563839725</v>
      </c>
      <c r="V23" s="19">
        <f t="shared" si="20"/>
        <v>-0.136967129680507</v>
      </c>
      <c r="W23" s="19">
        <f t="shared" si="21"/>
        <v>0.669747946115991</v>
      </c>
      <c r="X23" s="19">
        <f t="shared" si="33"/>
        <v>0.720412334090792</v>
      </c>
      <c r="Y23" s="19">
        <f t="shared" si="33"/>
        <v>1.49093635412544</v>
      </c>
      <c r="Z23" s="19">
        <f t="shared" si="27"/>
        <v>4.49161490429705</v>
      </c>
      <c r="AA23" s="19">
        <f t="shared" si="22"/>
        <v>3.12515514146148</v>
      </c>
      <c r="AB23" s="20">
        <f t="shared" si="23"/>
        <v>0.950034615990735</v>
      </c>
      <c r="AC23" s="21">
        <f t="shared" si="28"/>
        <v>1.7667291107</v>
      </c>
      <c r="AD23" s="22">
        <v>6.7</v>
      </c>
      <c r="AE23" s="22">
        <v>12.4</v>
      </c>
      <c r="AF23" s="22">
        <v>19</v>
      </c>
      <c r="AG23" s="23" t="e">
        <f ca="1" t="shared" si="24"/>
        <v>#NAME?</v>
      </c>
      <c r="AH23" s="23" t="e">
        <f ca="1" t="shared" si="25"/>
        <v>#NAME?</v>
      </c>
      <c r="AI23" s="23" t="e">
        <f ca="1" t="shared" si="25"/>
        <v>#NAME?</v>
      </c>
    </row>
    <row r="24" spans="1:36">
      <c r="A24" s="14" t="str">
        <f>[1]!to_windcode(B24)</f>
        <v>688313.SH</v>
      </c>
      <c r="B24" s="36" t="s">
        <v>48</v>
      </c>
      <c r="C24" s="16">
        <f ca="1" t="shared" si="19"/>
        <v>46197</v>
      </c>
      <c r="D24" s="17" t="e">
        <f ca="1">[1]!s_val_mv_ref(A24,AJ$1,1)/100000000</f>
        <v>#NAME?</v>
      </c>
      <c r="E24" s="17">
        <f>[1]!s_qstm07_is($A24,"W40067536","2023-03-31",1,100000000)</f>
        <v>-0.0319320396</v>
      </c>
      <c r="F24" s="17">
        <f>[1]!s_qstm07_is($A24,"W40067536","2023-06-30",1,100000000)</f>
        <v>-0.145282741</v>
      </c>
      <c r="G24" s="17">
        <f>[1]!s_qstm07_is($A24,"W40067536","2023-09-30",1,100000000)</f>
        <v>-0.099182706</v>
      </c>
      <c r="H24" s="17">
        <f>[1]!s_qstm07_is(A24,"W40067536","2023-12-31",1,100000000)</f>
        <v>-0.1990698371</v>
      </c>
      <c r="I24" s="17">
        <f>[1]!s_qstm07_is(A24,"W40067536","2024-03-31",1,100000000)</f>
        <v>0.0844316573</v>
      </c>
      <c r="J24" s="17">
        <f>[1]!s_qstm07_is(A24,"W40067536","2024-06-30",1,100000000)</f>
        <v>0.0351311871</v>
      </c>
      <c r="K24" s="17">
        <f>[1]!s_qstm07_is(A24,"W40067536","2024-09-30",1,100000000)</f>
        <v>0.2425274883</v>
      </c>
      <c r="L24" s="17">
        <f>[1]!s_qstm07_is(A24,"W40067536","2024-12-31",1,100000000)</f>
        <v>0.2872431135</v>
      </c>
      <c r="M24" s="17">
        <f>[1]!s_qstm07_is($A24,"W40067536","2025-03-31",1,100000000)</f>
        <v>0.9319439664</v>
      </c>
      <c r="N24" s="17">
        <f>[1]!s_qstm07_is($A24,"W40067536","2025-06-30",1,100000000)</f>
        <v>1.2345308902</v>
      </c>
      <c r="O24" s="17">
        <f>[1]!s_qstm07_is($A24,"W40067536","2025-09-30",1,100000000)</f>
        <v>0.8307031779</v>
      </c>
      <c r="P24" s="17">
        <f>[1]!s_qstm07_is($A24,"W40067536","2025-12-31",1,100000000)</f>
        <v>0.7251070979</v>
      </c>
      <c r="Q24" s="17">
        <f>[1]!s_qstm07_is($A24,"W40067536","2026-03-31",1,100000000)</f>
        <v>1.1617590284</v>
      </c>
      <c r="R24" s="18">
        <v>1.8</v>
      </c>
      <c r="S24" s="19">
        <v>-3.64410474112026</v>
      </c>
      <c r="T24" s="19">
        <v>-1.24181252954196</v>
      </c>
      <c r="U24" s="19">
        <v>-3.44525984499757</v>
      </c>
      <c r="V24" s="19">
        <f t="shared" si="20"/>
        <v>-2.44292635029237</v>
      </c>
      <c r="W24" s="19">
        <f t="shared" si="21"/>
        <v>10.0378499747866</v>
      </c>
      <c r="X24" s="19">
        <f t="shared" si="33"/>
        <v>34.140597062261</v>
      </c>
      <c r="Y24" s="19">
        <f t="shared" si="33"/>
        <v>2.42519185648945</v>
      </c>
      <c r="Z24" s="19">
        <f t="shared" si="27"/>
        <v>1.52436721307159</v>
      </c>
      <c r="AA24" s="19">
        <f t="shared" si="22"/>
        <v>0.246597510457363</v>
      </c>
      <c r="AB24" s="20">
        <f t="shared" si="23"/>
        <v>0.458043710602001</v>
      </c>
      <c r="AC24" s="21">
        <f t="shared" si="28"/>
        <v>3.7222851324</v>
      </c>
      <c r="AD24" s="22">
        <v>7.5</v>
      </c>
      <c r="AE24" s="22">
        <v>12</v>
      </c>
      <c r="AF24" s="22">
        <v>19.6</v>
      </c>
      <c r="AG24" s="23" t="e">
        <f ca="1" t="shared" si="24"/>
        <v>#NAME?</v>
      </c>
      <c r="AH24" s="23" t="e">
        <f ca="1" t="shared" si="25"/>
        <v>#NAME?</v>
      </c>
      <c r="AI24" s="23" t="e">
        <f ca="1" t="shared" si="25"/>
        <v>#NAME?</v>
      </c>
    </row>
    <row r="25" spans="1:36">
      <c r="A25" s="14" t="str">
        <f>[1]!to_windcode(B25)</f>
        <v>300570.SZ</v>
      </c>
      <c r="B25" s="36" t="s">
        <v>49</v>
      </c>
      <c r="C25" s="16">
        <f ca="1" t="shared" si="19"/>
        <v>46197</v>
      </c>
      <c r="D25" s="17" t="e">
        <f ca="1">[1]!s_val_mv_ref(A25,AJ$1,1)/100000000</f>
        <v>#NAME?</v>
      </c>
      <c r="E25" s="17">
        <f>[1]!s_qstm07_is($A25,"W40067536","2023-03-31",1,100000000)</f>
        <v>0.2865317443</v>
      </c>
      <c r="F25" s="17">
        <f>[1]!s_qstm07_is($A25,"W40067536","2023-06-30",1,100000000)</f>
        <v>0.430101088</v>
      </c>
      <c r="G25" s="17">
        <f>[1]!s_qstm07_is($A25,"W40067536","2023-09-30",1,100000000)</f>
        <v>0.3316189258</v>
      </c>
      <c r="H25" s="17">
        <f>[1]!s_qstm07_is(A25,"W40067536","2023-12-31",1,100000000)</f>
        <v>0.5026472601</v>
      </c>
      <c r="I25" s="17">
        <f>[1]!s_qstm07_is(A25,"W40067536","2024-03-31",1,100000000)</f>
        <v>0.3174907302</v>
      </c>
      <c r="J25" s="17">
        <f>[1]!s_qstm07_is(A25,"W40067536","2024-06-30",1,100000000)</f>
        <v>0.4776578954</v>
      </c>
      <c r="K25" s="17">
        <f>[1]!s_qstm07_is(A25,"W40067536","2024-09-30",1,100000000)</f>
        <v>0.6629096195</v>
      </c>
      <c r="L25" s="17">
        <f>[1]!s_qstm07_is(A25,"W40067536","2024-12-31",1,100000000)</f>
        <v>1.1545088145</v>
      </c>
      <c r="M25" s="17">
        <f>[1]!s_qstm07_is($A25,"W40067536","2025-03-31",1,100000000)</f>
        <v>0.7936958324</v>
      </c>
      <c r="N25" s="17">
        <f>[1]!s_qstm07_is($A25,"W40067536","2025-06-30",1,100000000)</f>
        <v>0.9398731241</v>
      </c>
      <c r="O25" s="17">
        <f>[1]!s_qstm07_is($A25,"W40067536","2025-09-30",1,100000000)</f>
        <v>0.8697645982</v>
      </c>
      <c r="P25" s="17">
        <f>[1]!s_qstm07_is($A25,"W40067536","2025-12-31",1,100000000)</f>
        <v>0.386302583</v>
      </c>
      <c r="Q25" s="17">
        <f>[1]!s_qstm07_is($A25,"W40067536","2026-03-31",1,100000000)</f>
        <v>0.6577884371</v>
      </c>
      <c r="R25" s="18">
        <v>1.2</v>
      </c>
      <c r="S25" s="19">
        <v>0.108047315928757</v>
      </c>
      <c r="T25" s="19">
        <v>0.110571232500579</v>
      </c>
      <c r="U25" s="19">
        <v>0.999010213005159</v>
      </c>
      <c r="V25" s="19">
        <f t="shared" si="20"/>
        <v>1.29685687388471</v>
      </c>
      <c r="W25" s="19">
        <f t="shared" si="21"/>
        <v>1.4999023810869</v>
      </c>
      <c r="X25" s="19">
        <f t="shared" si="33"/>
        <v>0.967670027338148</v>
      </c>
      <c r="Y25" s="19">
        <f t="shared" si="33"/>
        <v>0.312040997166432</v>
      </c>
      <c r="Z25" s="19">
        <f t="shared" si="27"/>
        <v>-0.665396592777595</v>
      </c>
      <c r="AA25" s="19">
        <f t="shared" si="22"/>
        <v>-0.171233600772527</v>
      </c>
      <c r="AB25" s="20">
        <f t="shared" si="23"/>
        <v>0.276768075636902</v>
      </c>
      <c r="AC25" s="21">
        <f t="shared" si="28"/>
        <v>2.9896361377</v>
      </c>
      <c r="AD25" s="22">
        <v>7</v>
      </c>
      <c r="AE25" s="22">
        <v>12</v>
      </c>
      <c r="AF25" s="22"/>
      <c r="AG25" s="23" t="e">
        <f ca="1" t="shared" si="24"/>
        <v>#NAME?</v>
      </c>
      <c r="AH25" s="23" t="e">
        <f ca="1" t="shared" si="25"/>
        <v>#NAME?</v>
      </c>
      <c r="AI25" s="23" t="e">
        <f ca="1" t="shared" si="25"/>
        <v>#NAME?</v>
      </c>
    </row>
    <row r="26" spans="1:36">
      <c r="A26" s="14" t="str">
        <f>[1]!to_windcode(B26)</f>
        <v>603306.SH</v>
      </c>
      <c r="B26" s="36" t="s">
        <v>50</v>
      </c>
      <c r="C26" s="16">
        <f ca="1" t="shared" si="19"/>
        <v>46197</v>
      </c>
      <c r="D26" s="17" t="e">
        <f ca="1">[1]!s_val_mv_ref(A26,AJ$1,1)/100000000</f>
        <v>#NAME?</v>
      </c>
      <c r="E26" s="17">
        <f>[1]!s_qstm07_is($A26,"W40067536","2023-03-31",1,100000000)</f>
        <v>0.2870676744</v>
      </c>
      <c r="F26" s="17">
        <f>[1]!s_qstm07_is($A26,"W40067536","2023-06-30",1,100000000)</f>
        <v>0.4828822611</v>
      </c>
      <c r="G26" s="17">
        <f>[1]!s_qstm07_is($A26,"W40067536","2023-09-30",1,100000000)</f>
        <v>0.7160143159</v>
      </c>
      <c r="H26" s="17">
        <f>[1]!s_qstm07_is(A26,"W40067536","2023-12-31",1,100000000)</f>
        <v>0.9341556874</v>
      </c>
      <c r="I26" s="17">
        <f>[1]!s_qstm07_is(A26,"W40067536","2024-03-31",1,100000000)</f>
        <v>0.539003156</v>
      </c>
      <c r="J26" s="17">
        <f>[1]!s_qstm07_is(A26,"W40067536","2024-06-30",1,100000000)</f>
        <v>0.784318238</v>
      </c>
      <c r="K26" s="17">
        <f>[1]!s_qstm07_is(A26,"W40067536","2024-09-30",1,100000000)</f>
        <v>0.6381555313</v>
      </c>
      <c r="L26" s="17">
        <f>[1]!s_qstm07_is(A26,"W40067536","2024-12-31",1,100000000)</f>
        <v>0.81296386</v>
      </c>
      <c r="M26" s="17">
        <f>[1]!s_qstm07_is($A26,"W40067536","2025-03-31",1,100000000)</f>
        <v>0.8642191038</v>
      </c>
      <c r="N26" s="17">
        <f>[1]!s_qstm07_is($A26,"W40067536","2025-06-30",1,100000000)</f>
        <v>0.5015711906</v>
      </c>
      <c r="O26" s="17">
        <f>[1]!s_qstm07_is($A26,"W40067536","2025-09-30",1,100000000)</f>
        <v>0.3591740028</v>
      </c>
      <c r="P26" s="17">
        <f>[1]!s_qstm07_is($A26,"W40067536","2025-12-31",1,100000000)</f>
        <v>0.4526837752</v>
      </c>
      <c r="Q26" s="17">
        <f>[1]!s_qstm07_is($A26,"W40067536","2026-03-31",1,100000000)</f>
        <v>0.1169630792</v>
      </c>
      <c r="R26" s="18">
        <v>0.6</v>
      </c>
      <c r="S26" s="19">
        <v>0.108047315928757</v>
      </c>
      <c r="T26" s="19">
        <v>0.110571232500579</v>
      </c>
      <c r="U26" s="19">
        <v>0.999010213005159</v>
      </c>
      <c r="V26" s="19">
        <f t="shared" ref="V26" si="34">L26/H26-1</f>
        <v>-0.129734078628059</v>
      </c>
      <c r="W26" s="19">
        <f t="shared" ref="W26" si="35">M26/I26-1</f>
        <v>0.603365572501397</v>
      </c>
      <c r="X26" s="19">
        <f t="shared" si="33"/>
        <v>-0.360500411313909</v>
      </c>
      <c r="Y26" s="19">
        <f t="shared" si="33"/>
        <v>-0.437168550324528</v>
      </c>
      <c r="Z26" s="19">
        <f t="shared" si="27"/>
        <v>-0.443168635811191</v>
      </c>
      <c r="AA26" s="19">
        <f t="shared" si="22"/>
        <v>-0.864660386832796</v>
      </c>
      <c r="AB26" s="20">
        <f t="shared" si="23"/>
        <v>0.196240954912613</v>
      </c>
      <c r="AC26" s="21">
        <f t="shared" si="28"/>
        <v>2.1776480724</v>
      </c>
      <c r="AD26" s="22">
        <v>2.5</v>
      </c>
      <c r="AE26" s="22">
        <v>3.7</v>
      </c>
      <c r="AF26" s="22">
        <v>5</v>
      </c>
      <c r="AG26" s="23" t="e">
        <f ca="1" t="shared" ref="AG26" si="36">$D26/AD26</f>
        <v>#NAME?</v>
      </c>
      <c r="AH26" s="23" t="e">
        <f ca="1" t="shared" ref="AH26:AI26" si="37">$D26/AE26</f>
        <v>#NAME?</v>
      </c>
      <c r="AI26" s="23" t="e">
        <f ca="1" t="shared" si="37"/>
        <v>#NAME?</v>
      </c>
      <c r="AJ26" t="s">
        <v>51</v>
      </c>
    </row>
    <row r="27" spans="1:36">
      <c r="A27" s="14" t="s">
        <v>52</v>
      </c>
      <c r="B27" s="15" t="s">
        <v>53</v>
      </c>
      <c r="C27" s="16">
        <f ca="1" t="shared" si="19"/>
        <v>46197</v>
      </c>
      <c r="D27" s="17" t="e">
        <f ca="1">[1]!s_val_mv_ref(A27,AJ$1,1)/100000000</f>
        <v>#NAME?</v>
      </c>
      <c r="E27" s="17">
        <f>[1]!s_qstm07_is($A27,"W40067536","2023-03-31",1,100000000)</f>
        <v>-0.0510294584</v>
      </c>
      <c r="F27" s="17">
        <f>[1]!s_qstm07_is($A27,"W40067536","2023-06-30",1,100000000)</f>
        <v>-0.0187378785</v>
      </c>
      <c r="G27" s="17">
        <f>[1]!s_qstm07_is($A27,"W40067536","2023-09-30",1,100000000)</f>
        <v>-0.1063347261</v>
      </c>
      <c r="H27" s="17">
        <f>[1]!s_qstm07_is(A27,"W40067536","2023-12-31",1,100000000)</f>
        <v>0.0292071703</v>
      </c>
      <c r="I27" s="17">
        <f>[1]!s_qstm07_is(A27,"W40067536","2024-03-31",1,100000000)</f>
        <v>-0.085595662</v>
      </c>
      <c r="J27" s="17">
        <f>[1]!s_qstm07_is(A27,"W40067536","2024-06-30",1,100000000)</f>
        <v>0.2635712443</v>
      </c>
      <c r="K27" s="17">
        <f>[1]!s_qstm07_is(A27,"W40067536","2024-09-30",1,100000000)</f>
        <v>0.1028638591</v>
      </c>
      <c r="L27" s="17">
        <f>[1]!s_qstm07_is(A27,"W40067536","2024-12-31",1,100000000)</f>
        <v>0.640393808</v>
      </c>
      <c r="M27" s="17">
        <f>[1]!s_qstm07_is($A27,"W40067536","2025-03-31",1,100000000)</f>
        <v>-0.1879574331</v>
      </c>
      <c r="N27" s="17">
        <f>[1]!s_qstm07_is($A27,"W40067536","2025-06-30",1,100000000)</f>
        <v>-0.2581284208</v>
      </c>
      <c r="O27" s="17">
        <f>[1]!s_qstm07_is($A27,"W40067536","2025-09-30",1,100000000)</f>
        <v>-0.0640624043</v>
      </c>
      <c r="P27" s="17">
        <f>[1]!s_qstm07_is($A27,"W40067536","2025-12-31",1,100000000)</f>
        <v>-0.0553314134</v>
      </c>
      <c r="Q27" s="17">
        <f>[1]!s_qstm07_is($A27,"W40067536","2026-03-31",1,100000000)</f>
        <v>-0.2349182761</v>
      </c>
      <c r="R27" s="18">
        <v>0.2</v>
      </c>
      <c r="S27" s="19">
        <v>0.108047315928757</v>
      </c>
      <c r="T27" s="19">
        <v>0.110571232500579</v>
      </c>
      <c r="U27" s="19">
        <v>0.999010213005159</v>
      </c>
      <c r="V27" s="19">
        <f t="shared" ref="V27:V28" si="38">L27/H27-1</f>
        <v>20.9259107069335</v>
      </c>
      <c r="W27" s="19">
        <f t="shared" ref="W27:W28" si="39">M27/I27-1</f>
        <v>1.19587568701788</v>
      </c>
      <c r="X27" s="19">
        <f t="shared" ref="X27:X28" si="40">N27/J27-1</f>
        <v>-1.97934970670091</v>
      </c>
      <c r="Y27" s="19">
        <f t="shared" ref="Y27:Y28" si="41">O27/K27-1</f>
        <v>-1.62278826461023</v>
      </c>
      <c r="Z27" s="19">
        <f t="shared" ref="Z27:Z28" si="42">P27/L27-1</f>
        <v>-1.08640216802346</v>
      </c>
      <c r="AA27" s="19">
        <f t="shared" ref="AA27:AA28" si="43">Q27/M27-1</f>
        <v>0.249848288654885</v>
      </c>
      <c r="AB27" s="20">
        <f t="shared" ref="AB27:AB28" si="44">R27/N27-1</f>
        <v>-1.77480813379694</v>
      </c>
      <c r="AC27" s="27">
        <f t="shared" ref="AC27:AC28" si="45">M27+N27+O27+P27</f>
        <v>-0.5654796716</v>
      </c>
      <c r="AD27" s="37">
        <v>1</v>
      </c>
      <c r="AE27" s="37">
        <v>7</v>
      </c>
      <c r="AF27" s="37">
        <v>10</v>
      </c>
      <c r="AG27" s="23" t="e">
        <f ca="1" t="shared" ref="AG27" si="46">$D27/AD27</f>
        <v>#NAME?</v>
      </c>
      <c r="AH27" s="23" t="e">
        <f ca="1" t="shared" ref="AH27" si="47">$D27/AE27</f>
        <v>#NAME?</v>
      </c>
      <c r="AI27" s="23" t="e">
        <f ca="1" t="shared" ref="AI27" si="48">$D27/AF27</f>
        <v>#NAME?</v>
      </c>
    </row>
    <row r="28" spans="1:36">
      <c r="A28" s="14" t="s">
        <v>54</v>
      </c>
      <c r="B28" s="15" t="s">
        <v>55</v>
      </c>
      <c r="C28" s="16"/>
      <c r="D28" s="17" t="e">
        <f ca="1">[1]!s_val_mv_ref(A28,AJ$1,1)/100000000</f>
        <v>#NAME?</v>
      </c>
      <c r="E28" s="17">
        <f>[1]!s_val_mv_ref(B28,AK$1,1)/100000000</f>
        <v>0</v>
      </c>
      <c r="F28" s="17">
        <f>[1]!s_val_mv_ref(C28,AL$1,1)/100000000</f>
        <v>0</v>
      </c>
      <c r="G28" s="17" t="e">
        <f ca="1">[1]!s_val_mv_ref(D28,AM$1,1)/100000000</f>
        <v>#NAME?</v>
      </c>
      <c r="H28" s="17">
        <f>[1]!s_qstm07_is(A28,"W40067536","2023-12-31",1,100000000)</f>
        <v>0.128221065</v>
      </c>
      <c r="I28" s="17">
        <f>[1]!s_qstm07_is(A28,"W40067536","2024-03-31",1,100000000)</f>
        <v>0.6469826478</v>
      </c>
      <c r="J28" s="17">
        <f>[1]!s_qstm07_is(A28,"W40067536","2024-06-30",1,100000000)</f>
        <v>0.2844866755</v>
      </c>
      <c r="K28" s="17">
        <f>[1]!s_qstm07_is(A28,"W40067536","2024-09-30",1,100000000)</f>
        <v>0.5680638594</v>
      </c>
      <c r="L28" s="17">
        <f>[1]!s_qstm07_is(A28,"W40067536","2024-12-31",1,100000000)</f>
        <v>0.1822872987</v>
      </c>
      <c r="M28" s="17">
        <f>[1]!s_qstm07_is($A28,"W40067536","2025-03-31",1,100000000)</f>
        <v>0.7117349192</v>
      </c>
      <c r="N28" s="17">
        <f>[1]!s_qstm07_is($A28,"W40067536","2025-06-30",1,100000000)</f>
        <v>0.3537248099</v>
      </c>
      <c r="O28" s="17">
        <f>[1]!s_qstm07_is($A28,"W40067536","2025-09-30",1,100000000)</f>
        <v>0.6788270406</v>
      </c>
      <c r="P28" s="17">
        <f>[1]!s_qstm07_is($A28,"W40067536","2025-12-31",1,100000000)</f>
        <v>0.5156663194</v>
      </c>
      <c r="Q28" s="17">
        <f>[1]!s_qstm07_is($A28,"W40067536","2026-03-31",1,100000000)</f>
        <v>1.3364977358</v>
      </c>
      <c r="R28" s="18">
        <v>1.4</v>
      </c>
      <c r="S28" s="19"/>
      <c r="T28" s="19"/>
      <c r="U28" s="19"/>
      <c r="V28" s="19">
        <f t="shared" si="38"/>
        <v>0.421664207047415</v>
      </c>
      <c r="W28" s="19">
        <f t="shared" si="39"/>
        <v>0.100083474603505</v>
      </c>
      <c r="X28" s="19">
        <f t="shared" si="40"/>
        <v>0.243379182094593</v>
      </c>
      <c r="Y28" s="19">
        <f t="shared" si="41"/>
        <v>0.194983678977554</v>
      </c>
      <c r="Z28" s="19">
        <f t="shared" si="42"/>
        <v>1.82886587862964</v>
      </c>
      <c r="AA28" s="19">
        <f t="shared" si="43"/>
        <v>0.877802675892652</v>
      </c>
      <c r="AB28" s="20">
        <f t="shared" si="44"/>
        <v>2.95787900881419</v>
      </c>
      <c r="AC28" s="27">
        <f t="shared" si="45"/>
        <v>2.2599530891</v>
      </c>
      <c r="AD28" s="37">
        <v>4.5</v>
      </c>
      <c r="AE28" s="37">
        <v>5.4</v>
      </c>
      <c r="AF28" s="37">
        <v>6</v>
      </c>
      <c r="AG28" s="23"/>
      <c r="AH28" s="23"/>
      <c r="AI28" s="23"/>
    </row>
    <row r="29" spans="1:36">
      <c r="A29" s="29" t="s">
        <v>56</v>
      </c>
      <c r="B29" s="30"/>
      <c r="C29" s="30"/>
      <c r="D29" s="31"/>
      <c r="E29" s="31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8"/>
      <c r="T29" s="38"/>
      <c r="U29" s="38"/>
      <c r="V29" s="38"/>
      <c r="W29" s="38"/>
      <c r="X29" s="38"/>
      <c r="Y29" s="38"/>
      <c r="Z29" s="32"/>
      <c r="AA29" s="32"/>
      <c r="AB29" s="32"/>
      <c r="AC29" s="34"/>
      <c r="AD29" s="38"/>
      <c r="AE29" s="38"/>
      <c r="AF29" s="38"/>
      <c r="AG29" s="35"/>
      <c r="AH29" s="35"/>
      <c r="AI29" s="35"/>
    </row>
    <row r="30" s="3" customFormat="1" spans="1:36">
      <c r="A30" s="14" t="str">
        <f>[1]!to_windcode(B30)</f>
        <v>688629.SH</v>
      </c>
      <c r="B30" s="15" t="s">
        <v>57</v>
      </c>
      <c r="C30" s="16"/>
      <c r="D30" s="17" t="e">
        <f ca="1">[1]!s_val_mv_ref(A30,AJ$1,1)/100000000</f>
        <v>#NAME?</v>
      </c>
      <c r="E30" s="17">
        <f>[1]!s_qstm07_is($A30,"W40067536","2023-03-31",1,100000000)</f>
        <v>0.1166205506</v>
      </c>
      <c r="F30" s="17">
        <f>[1]!s_qstm07_is($A30,"W40067536","2023-06-30",1,100000000)</f>
        <v>0.2598593243</v>
      </c>
      <c r="G30" s="17">
        <f>[1]!s_qstm07_is($A30,"W40067536","2023-09-30",1,100000000)</f>
        <v>0.0205313145</v>
      </c>
      <c r="H30" s="17">
        <f>[1]!s_qstm07_is(A30,"W40067536","2023-12-31",1,100000000)</f>
        <v>0.3266803758</v>
      </c>
      <c r="I30" s="17">
        <f>[1]!s_qstm07_is(A30,"W40067536","2024-03-31",1,100000000)</f>
        <v>0.1035605271</v>
      </c>
      <c r="J30" s="17">
        <f>[1]!s_qstm07_is(A30,"W40067536","2024-06-30",1,100000000)</f>
        <v>-0.2828280396</v>
      </c>
      <c r="K30" s="17">
        <f>[1]!s_qstm07_is(A30,"W40067536","2024-09-30",1,100000000)</f>
        <v>-0.3072639713</v>
      </c>
      <c r="L30" s="17">
        <f>[1]!s_qstm07_is(A30,"W40067536","2024-12-31",1,100000000)</f>
        <v>0.3090260357</v>
      </c>
      <c r="M30" s="17">
        <f>[1]!s_qstm07_is($A30,"W40067536","2025-03-31",1,100000000)</f>
        <v>0.3181102866</v>
      </c>
      <c r="N30" s="17">
        <f>[1]!s_qstm07_is($A30,"W40067536","2025-06-30",1,100000000)</f>
        <v>1.1888880493</v>
      </c>
      <c r="O30" s="17">
        <f>[1]!s_qstm07_is($A30,"W40067536","2025-09-30",1,100000000)</f>
        <v>0.7237789627</v>
      </c>
      <c r="P30" s="17">
        <f>[1]!s_qstm07_is($A30,"W40067536","2025-12-31",1,100000000)</f>
        <v>1.3549382175</v>
      </c>
      <c r="Q30" s="17">
        <f>[1]!s_qstm07_is($A30,"W40067536","2026-03-31",1,100000000)</f>
        <v>1.0511263587</v>
      </c>
      <c r="R30" s="18">
        <v>2</v>
      </c>
      <c r="S30" s="19">
        <f>I30/E30-1</f>
        <v>-0.111987324985242</v>
      </c>
      <c r="T30" s="19">
        <f>J30/F30-1</f>
        <v>-2.08838903649839</v>
      </c>
      <c r="U30" s="19">
        <f>K30/G30-1</f>
        <v>-15.9656258638481</v>
      </c>
      <c r="V30" s="19">
        <f t="shared" ref="V30:Y30" si="49">L30/H30-1</f>
        <v>-0.0540416303145443</v>
      </c>
      <c r="W30" s="19">
        <f t="shared" si="49"/>
        <v>2.0717329807797</v>
      </c>
      <c r="X30" s="19">
        <f t="shared" si="49"/>
        <v>-5.20357207503693</v>
      </c>
      <c r="Y30" s="19">
        <f t="shared" si="49"/>
        <v>-3.35556078910837</v>
      </c>
      <c r="Z30" s="19">
        <f t="shared" si="27"/>
        <v>3.38454389265558</v>
      </c>
      <c r="AA30" s="19">
        <f t="shared" ref="AA30" si="50">Q30/M30-1</f>
        <v>2.30428283201578</v>
      </c>
      <c r="AB30" s="20">
        <f t="shared" ref="AB30" si="51">R30/N30-1</f>
        <v>0.682244178648756</v>
      </c>
      <c r="AC30" s="27">
        <f t="shared" si="28"/>
        <v>3.5857155161</v>
      </c>
      <c r="AD30" s="37">
        <v>10</v>
      </c>
      <c r="AE30" s="37">
        <v>14</v>
      </c>
      <c r="AF30" s="37"/>
      <c r="AG30" s="23" t="e">
        <f ca="1" t="shared" ref="AG30:AI30" si="52">$D30/AD30</f>
        <v>#NAME?</v>
      </c>
      <c r="AH30" s="23" t="e">
        <f ca="1" t="shared" si="52"/>
        <v>#NAME?</v>
      </c>
      <c r="AI30" s="23" t="e">
        <f ca="1" t="shared" si="52"/>
        <v>#NAME?</v>
      </c>
    </row>
    <row r="31" spans="1:36">
      <c r="A31" s="29" t="s">
        <v>58</v>
      </c>
      <c r="B31" s="30"/>
      <c r="C31" s="30"/>
      <c r="D31" s="31"/>
      <c r="E31" s="31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8"/>
      <c r="T31" s="38"/>
      <c r="U31" s="38"/>
      <c r="V31" s="38"/>
      <c r="W31" s="38"/>
      <c r="X31" s="38"/>
      <c r="Y31" s="38"/>
      <c r="Z31" s="32"/>
      <c r="AA31" s="32"/>
      <c r="AB31" s="32"/>
      <c r="AC31" s="34"/>
      <c r="AD31" s="38"/>
      <c r="AE31" s="38"/>
      <c r="AF31" s="38"/>
      <c r="AG31" s="35"/>
      <c r="AH31" s="35"/>
      <c r="AI31" s="35"/>
    </row>
    <row r="32" spans="1:36">
      <c r="A32" s="14" t="str">
        <f>[1]!to_windcode(B32)</f>
        <v>600522.SH</v>
      </c>
      <c r="B32" s="15" t="s">
        <v>59</v>
      </c>
      <c r="C32" s="16">
        <f ca="1" t="shared" ref="C32:C35" si="53">TODAY()</f>
        <v>46197</v>
      </c>
      <c r="D32" s="17" t="e">
        <f ca="1">[1]!s_val_mv_ref(A32,AJ$1,1)/100000000</f>
        <v>#NAME?</v>
      </c>
      <c r="E32" s="17">
        <f>[1]!s_qstm07_is($A32,"W40067536","2023-03-31",1,100000000)</f>
        <v>7.6814194202</v>
      </c>
      <c r="F32" s="17">
        <f>[1]!s_qstm07_is($A32,"W40067536","2023-06-30",1,100000000)</f>
        <v>11.863424982</v>
      </c>
      <c r="G32" s="17">
        <f>[1]!s_qstm07_is($A32,"W40067536","2023-09-30",1,100000000)</f>
        <v>7.053017605</v>
      </c>
      <c r="H32" s="17">
        <f>[1]!s_qstm07_is(A32,"W40067536","2023-12-31",1,100000000)</f>
        <v>4.5678882711</v>
      </c>
      <c r="I32" s="17">
        <f>[1]!s_qstm07_is(A32,"W40067536","2024-03-31",1,100000000)</f>
        <v>6.3605056261</v>
      </c>
      <c r="J32" s="17">
        <f>[1]!s_qstm07_is(A32,"W40067536","2024-06-30",1,100000000)</f>
        <v>8.2366021549</v>
      </c>
      <c r="K32" s="17">
        <f>[1]!s_qstm07_is(A32,"W40067536","2024-09-30",1,100000000)</f>
        <v>8.5106570267</v>
      </c>
      <c r="L32" s="17">
        <f>[1]!s_qstm07_is(A32,"W40067536","2024-12-31",1,100000000)</f>
        <v>5.271420671</v>
      </c>
      <c r="M32" s="17">
        <f>[1]!s_qstm07_is($A32,"W40067536","2025-03-31",1,100000000)</f>
        <v>6.2761341573</v>
      </c>
      <c r="N32" s="17">
        <f>[1]!s_qstm07_is($A32,"W40067536","2025-06-30",1,100000000)</f>
        <v>9.4011657413</v>
      </c>
      <c r="O32" s="17">
        <f>[1]!s_qstm07_is($A32,"W40067536","2025-09-30",1,100000000)</f>
        <v>7.7068939223</v>
      </c>
      <c r="P32" s="17">
        <f>[1]!s_qstm07_is($A32,"W40067536","2025-12-31",1,100000000)</f>
        <v>5.638748934</v>
      </c>
      <c r="Q32" s="17">
        <f>[1]!s_qstm07_is($A32,"W40067536","2026-03-31",1,100000000)</f>
        <v>9.1895376369</v>
      </c>
      <c r="R32" s="18">
        <v>17.5</v>
      </c>
      <c r="S32" s="19">
        <v>-0.171962201494474</v>
      </c>
      <c r="T32" s="19">
        <v>-0.305714650921034</v>
      </c>
      <c r="U32" s="19">
        <v>0.206668904479503</v>
      </c>
      <c r="V32" s="19">
        <f t="shared" ref="V32:Y35" si="54">L32/H32-1</f>
        <v>0.154016989502806</v>
      </c>
      <c r="W32" s="19">
        <f t="shared" si="54"/>
        <v>-0.0132648996415923</v>
      </c>
      <c r="X32" s="19">
        <f t="shared" si="54"/>
        <v>0.141388835407959</v>
      </c>
      <c r="Y32" s="19">
        <f t="shared" si="54"/>
        <v>-0.0944419569345115</v>
      </c>
      <c r="Z32" s="19">
        <f t="shared" si="27"/>
        <v>0.0696829727554862</v>
      </c>
      <c r="AA32" s="19">
        <f t="shared" ref="AA32:AA35" si="55">Q32/M32-1</f>
        <v>0.464203505945027</v>
      </c>
      <c r="AB32" s="20">
        <f t="shared" ref="AB32:AB35" si="56">R32/N32-1</f>
        <v>0.861471277239719</v>
      </c>
      <c r="AC32" s="27">
        <f t="shared" si="28"/>
        <v>29.0229427549</v>
      </c>
      <c r="AD32" s="37">
        <v>75</v>
      </c>
      <c r="AE32" s="37">
        <v>110</v>
      </c>
      <c r="AF32" s="37">
        <v>110</v>
      </c>
      <c r="AG32" s="23" t="e">
        <f ca="1" t="shared" ref="AG32:AI35" si="57">$D32/AD32</f>
        <v>#NAME?</v>
      </c>
      <c r="AH32" s="23" t="e">
        <f ca="1" t="shared" si="57"/>
        <v>#NAME?</v>
      </c>
      <c r="AI32" s="23" t="e">
        <f ca="1" t="shared" si="57"/>
        <v>#NAME?</v>
      </c>
    </row>
    <row r="33" spans="1:38">
      <c r="A33" s="14" t="str">
        <f>[1]!to_windcode(B33)</f>
        <v>600487.SH</v>
      </c>
      <c r="B33" s="15" t="s">
        <v>60</v>
      </c>
      <c r="C33" s="16">
        <f ca="1" t="shared" si="53"/>
        <v>46197</v>
      </c>
      <c r="D33" s="17" t="e">
        <f ca="1">[1]!s_val_mv_ref(A33,AJ$1,1)/100000000</f>
        <v>#NAME?</v>
      </c>
      <c r="E33" s="17">
        <f>[1]!s_qstm07_is($A33,"W40067536","2023-03-31",1,100000000)</f>
        <v>3.9505312256</v>
      </c>
      <c r="F33" s="17">
        <f>[1]!s_qstm07_is($A33,"W40067536","2023-06-30",1,100000000)</f>
        <v>8.5442545768</v>
      </c>
      <c r="G33" s="17">
        <f>[1]!s_qstm07_is($A33,"W40067536","2023-09-30",1,100000000)</f>
        <v>5.5440168092</v>
      </c>
      <c r="H33" s="17">
        <f>[1]!s_qstm07_is(A33,"W40067536","2023-12-31",1,100000000)</f>
        <v>3.4972506896</v>
      </c>
      <c r="I33" s="17">
        <f>[1]!s_qstm07_is(A33,"W40067536","2024-03-31",1,100000000)</f>
        <v>5.1307486408</v>
      </c>
      <c r="J33" s="17">
        <f>[1]!s_qstm07_is(A33,"W40067536","2024-06-30",1,100000000)</f>
        <v>10.9624445211</v>
      </c>
      <c r="K33" s="17">
        <f>[1]!s_qstm07_is(A33,"W40067536","2024-09-30",1,100000000)</f>
        <v>7.0548616059</v>
      </c>
      <c r="L33" s="17">
        <f>[1]!s_qstm07_is(A33,"W40067536","2024-12-31",1,100000000)</f>
        <v>4.5401604677</v>
      </c>
      <c r="M33" s="17">
        <f>[1]!s_qstm07_is($A33,"W40067536","2025-03-31",1,100000000)</f>
        <v>5.5678336225</v>
      </c>
      <c r="N33" s="17">
        <f>[1]!s_qstm07_is($A33,"W40067536","2025-06-30",1,100000000)</f>
        <v>10.5641534511</v>
      </c>
      <c r="O33" s="17">
        <f>[1]!s_qstm07_is($A33,"W40067536","2025-09-30",1,100000000)</f>
        <v>7.6262227024</v>
      </c>
      <c r="P33" s="17">
        <f>[1]!s_qstm07_is($A33,"W40067536","2025-12-31",1,100000000)</f>
        <v>3.0444836083</v>
      </c>
      <c r="Q33" s="17">
        <f>[1]!s_qstm07_is($A33,"W40067536","2026-03-31",1,100000000)</f>
        <v>11.0536423268</v>
      </c>
      <c r="R33" s="18">
        <v>22</v>
      </c>
      <c r="S33" s="19">
        <v>0.29874904102821</v>
      </c>
      <c r="T33" s="19">
        <v>0.283019416446936</v>
      </c>
      <c r="U33" s="19">
        <v>0.272518076459082</v>
      </c>
      <c r="V33" s="19">
        <f t="shared" si="54"/>
        <v>0.298208470213865</v>
      </c>
      <c r="W33" s="19">
        <f t="shared" si="54"/>
        <v>0.0851893188109578</v>
      </c>
      <c r="X33" s="19">
        <f t="shared" si="54"/>
        <v>-0.0363323225247241</v>
      </c>
      <c r="Y33" s="19">
        <f t="shared" si="54"/>
        <v>0.0809882784975071</v>
      </c>
      <c r="Z33" s="19">
        <f t="shared" si="27"/>
        <v>-0.329432598261818</v>
      </c>
      <c r="AA33" s="19">
        <f t="shared" si="55"/>
        <v>0.985268073049358</v>
      </c>
      <c r="AB33" s="20">
        <f t="shared" si="56"/>
        <v>1.08251424042967</v>
      </c>
      <c r="AC33" s="27">
        <f t="shared" si="28"/>
        <v>26.8026933843</v>
      </c>
      <c r="AD33" s="37">
        <v>85</v>
      </c>
      <c r="AE33" s="37">
        <v>120</v>
      </c>
      <c r="AF33" s="37">
        <v>120</v>
      </c>
      <c r="AG33" s="23" t="e">
        <f ca="1" t="shared" si="57"/>
        <v>#NAME?</v>
      </c>
      <c r="AH33" s="23" t="e">
        <f ca="1" t="shared" si="57"/>
        <v>#NAME?</v>
      </c>
      <c r="AI33" s="23" t="e">
        <f ca="1" t="shared" si="57"/>
        <v>#NAME?</v>
      </c>
    </row>
    <row r="34" s="3" customFormat="1" spans="1:38">
      <c r="A34" s="14" t="str">
        <f>[1]!to_windcode(B34)</f>
        <v>601869.SH</v>
      </c>
      <c r="B34" s="15" t="s">
        <v>61</v>
      </c>
      <c r="C34" s="16">
        <f ca="1" t="shared" si="53"/>
        <v>46197</v>
      </c>
      <c r="D34" s="17" t="e">
        <f ca="1">[1]!s_val_mv_ref(A34,AJ$1,1)/100000000</f>
        <v>#NAME?</v>
      </c>
      <c r="E34" s="17">
        <f>[1]!s_qstm07_is($A34,"W40067536","2023-03-31",1,100000000)</f>
        <v>2.41038277</v>
      </c>
      <c r="F34" s="17">
        <f>[1]!s_qstm07_is($A34,"W40067536","2023-06-30",1,100000000)</f>
        <v>3.65976649</v>
      </c>
      <c r="G34" s="17">
        <f>[1]!s_qstm07_is($A34,"W40067536","2023-09-30",1,100000000)</f>
        <v>2.73575652</v>
      </c>
      <c r="H34" s="17">
        <f>[1]!s_qstm07_is(A34,"W40067536","2023-12-31",1,100000000)</f>
        <v>4.16847215</v>
      </c>
      <c r="I34" s="17">
        <f>[1]!s_qstm07_is(A34,"W40067536","2024-03-31",1,100000000)</f>
        <v>0.5792013</v>
      </c>
      <c r="J34" s="17">
        <f>[1]!s_qstm07_is(A34,"W40067536","2024-06-30",1,100000000)</f>
        <v>3.19828723</v>
      </c>
      <c r="K34" s="17">
        <f>[1]!s_qstm07_is(A34,"W40067536","2024-09-30",1,100000000)</f>
        <v>1.95188365</v>
      </c>
      <c r="L34" s="17">
        <f>[1]!s_qstm07_is(A34,"W40067536","2024-12-31",1,100000000)</f>
        <v>1.02941581</v>
      </c>
      <c r="M34" s="17">
        <f>[1]!s_qstm07_is($A34,"W40067536","2025-03-31",1,100000000)</f>
        <v>1.51696565</v>
      </c>
      <c r="N34" s="17">
        <f>[1]!s_qstm07_is($A34,"W40067536","2025-06-30",1,100000000)</f>
        <v>1.4404666</v>
      </c>
      <c r="O34" s="17">
        <f>[1]!s_qstm07_is($A34,"W40067536","2025-09-30",1,100000000)</f>
        <v>1.73934626</v>
      </c>
      <c r="P34" s="17">
        <f>[1]!s_qstm07_is($A34,"W40067536","2025-12-31",1,100000000)</f>
        <v>3.44059415</v>
      </c>
      <c r="Q34" s="17">
        <f>[1]!s_qstm07_is($A34,"W40067536","2026-03-31",1,100000000)</f>
        <v>4.9513171</v>
      </c>
      <c r="R34" s="18">
        <v>11</v>
      </c>
      <c r="S34" s="19">
        <v>-0.759705675294053</v>
      </c>
      <c r="T34" s="19">
        <v>-0.126095274455612</v>
      </c>
      <c r="U34" s="19">
        <v>-0.286528740503559</v>
      </c>
      <c r="V34" s="19">
        <f t="shared" si="54"/>
        <v>-0.753047214193335</v>
      </c>
      <c r="W34" s="19">
        <f t="shared" si="54"/>
        <v>1.61906464988943</v>
      </c>
      <c r="X34" s="19">
        <f t="shared" si="54"/>
        <v>-0.549613122146006</v>
      </c>
      <c r="Y34" s="19">
        <f t="shared" si="54"/>
        <v>-0.108888349979262</v>
      </c>
      <c r="Z34" s="19">
        <f t="shared" si="27"/>
        <v>2.34227832580112</v>
      </c>
      <c r="AA34" s="19">
        <f t="shared" si="55"/>
        <v>2.26396125053985</v>
      </c>
      <c r="AB34" s="20">
        <f t="shared" si="56"/>
        <v>6.63641447847524</v>
      </c>
      <c r="AC34" s="27">
        <f t="shared" si="28"/>
        <v>8.13737266</v>
      </c>
      <c r="AD34" s="37">
        <v>55</v>
      </c>
      <c r="AE34" s="37">
        <v>98</v>
      </c>
      <c r="AF34" s="37">
        <v>120</v>
      </c>
      <c r="AG34" s="23" t="e">
        <f ca="1" t="shared" si="57"/>
        <v>#NAME?</v>
      </c>
      <c r="AH34" s="23" t="e">
        <f ca="1" t="shared" si="57"/>
        <v>#NAME?</v>
      </c>
      <c r="AI34" s="23" t="e">
        <f ca="1" t="shared" si="57"/>
        <v>#NAME?</v>
      </c>
    </row>
    <row r="35" spans="1:38">
      <c r="A35" s="14" t="str">
        <f>[1]!to_windcode(B35)</f>
        <v>600105.SH</v>
      </c>
      <c r="B35" s="15" t="s">
        <v>62</v>
      </c>
      <c r="C35" s="16">
        <f ca="1" t="shared" si="53"/>
        <v>46197</v>
      </c>
      <c r="D35" s="17" t="e">
        <f ca="1">[1]!s_val_mv_ref(A35,AJ$1,1)/100000000</f>
        <v>#NAME?</v>
      </c>
      <c r="E35" s="17">
        <f>[1]!s_qstm07_is($A35,"W40067536","2023-03-31",1,100000000)</f>
        <v>0.2415007699</v>
      </c>
      <c r="F35" s="17">
        <f>[1]!s_qstm07_is($A35,"W40067536","2023-06-30",1,100000000)</f>
        <v>0.1607717621</v>
      </c>
      <c r="G35" s="17">
        <f>[1]!s_qstm07_is($A35,"W40067536","2023-09-30",1,100000000)</f>
        <v>0.4677489362</v>
      </c>
      <c r="H35" s="17">
        <f>[1]!s_qstm07_is(A35,"W40067536","2023-12-31",1,100000000)</f>
        <v>-0.4375185299</v>
      </c>
      <c r="I35" s="17">
        <f>[1]!s_qstm07_is(A35,"W40067536","2024-03-31",1,100000000)</f>
        <v>0.2732301088</v>
      </c>
      <c r="J35" s="17">
        <f>[1]!s_qstm07_is(A35,"W40067536","2024-06-30",1,100000000)</f>
        <v>0.0397660693</v>
      </c>
      <c r="K35" s="17">
        <f>[1]!s_qstm07_is(A35,"W40067536","2024-09-30",1,100000000)</f>
        <v>0.260040206</v>
      </c>
      <c r="L35" s="17">
        <f>[1]!s_qstm07_is(A35,"W40067536","2024-12-31",1,100000000)</f>
        <v>0.0411085392</v>
      </c>
      <c r="M35" s="17">
        <f>[1]!s_qstm07_is($A35,"W40067536","2025-03-31",1,100000000)</f>
        <v>2.8977476785</v>
      </c>
      <c r="N35" s="17">
        <f>[1]!s_qstm07_is($A35,"W40067536","2025-06-30",1,100000000)</f>
        <v>0.2875046409</v>
      </c>
      <c r="O35" s="17">
        <f>[1]!s_qstm07_is($A35,"W40067536","2025-09-30",1,100000000)</f>
        <v>0.1057101132</v>
      </c>
      <c r="P35" s="17">
        <f>[1]!s_qstm07_is($A35,"W40067536","2025-12-31",1,100000000)</f>
        <v>-0.9545558523</v>
      </c>
      <c r="Q35" s="17">
        <f>[1]!s_qstm07_is($A35,"W40067536","2026-03-31",1,100000000)</f>
        <v>1.5882619683</v>
      </c>
      <c r="R35" s="18">
        <v>5</v>
      </c>
      <c r="S35" s="19">
        <v>0.131384007235829</v>
      </c>
      <c r="T35" s="19">
        <v>-0.752655138062955</v>
      </c>
      <c r="U35" s="19">
        <v>-0.444060294155726</v>
      </c>
      <c r="V35" s="19">
        <f t="shared" si="54"/>
        <v>-1.09395839579502</v>
      </c>
      <c r="W35" s="19">
        <f t="shared" si="54"/>
        <v>9.60552107974712</v>
      </c>
      <c r="X35" s="19">
        <f t="shared" si="54"/>
        <v>6.22989840235479</v>
      </c>
      <c r="Y35" s="19">
        <f t="shared" si="54"/>
        <v>-0.593485504314667</v>
      </c>
      <c r="Z35" s="19">
        <f t="shared" si="27"/>
        <v>-24.220378803925</v>
      </c>
      <c r="AA35" s="19">
        <f t="shared" si="55"/>
        <v>-0.451897768710437</v>
      </c>
      <c r="AB35" s="20">
        <f t="shared" si="56"/>
        <v>16.3910236173861</v>
      </c>
      <c r="AC35" s="27">
        <f t="shared" si="28"/>
        <v>2.3364065803</v>
      </c>
      <c r="AD35" s="37">
        <v>15</v>
      </c>
      <c r="AE35" s="37">
        <v>37</v>
      </c>
      <c r="AF35" s="37">
        <v>47</v>
      </c>
      <c r="AG35" s="23" t="e">
        <f ca="1" t="shared" si="57"/>
        <v>#NAME?</v>
      </c>
      <c r="AH35" s="23" t="e">
        <f ca="1" t="shared" si="57"/>
        <v>#NAME?</v>
      </c>
      <c r="AI35" s="23" t="e">
        <f ca="1" t="shared" si="57"/>
        <v>#NAME?</v>
      </c>
    </row>
    <row r="36" spans="1:38">
      <c r="A36" s="29" t="s">
        <v>63</v>
      </c>
      <c r="B36" s="39"/>
      <c r="C36" s="39"/>
      <c r="D36" s="40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8"/>
      <c r="T36" s="38"/>
      <c r="U36" s="38"/>
      <c r="V36" s="38"/>
      <c r="W36" s="38"/>
      <c r="X36" s="38"/>
      <c r="Y36" s="38"/>
      <c r="Z36" s="34"/>
      <c r="AA36" s="34"/>
      <c r="AB36" s="34"/>
      <c r="AC36" s="34"/>
      <c r="AD36" s="41"/>
      <c r="AE36" s="41"/>
      <c r="AF36" s="41"/>
      <c r="AG36" s="42"/>
      <c r="AH36" s="42"/>
      <c r="AI36" s="42"/>
    </row>
    <row r="37" spans="1:38">
      <c r="A37" s="14" t="str">
        <f>[1]!to_windcode(B37)</f>
        <v>300638.SZ</v>
      </c>
      <c r="B37" s="15" t="s">
        <v>64</v>
      </c>
      <c r="C37" s="16">
        <f ca="1" t="shared" ref="C37:C41" si="58">TODAY()</f>
        <v>46197</v>
      </c>
      <c r="D37" s="17" t="e">
        <f ca="1">[1]!s_val_mv_ref(A37,AJ$1,1)/100000000</f>
        <v>#NAME?</v>
      </c>
      <c r="E37" s="17">
        <f>[1]!s_qstm07_is($A37,"W40067536","2023-03-31",1,100000000)</f>
        <v>1.404340738</v>
      </c>
      <c r="F37" s="17">
        <f>[1]!s_qstm07_is($A37,"W40067536","2023-06-30",1,100000000)</f>
        <v>1.6228600034</v>
      </c>
      <c r="G37" s="17">
        <f>[1]!s_qstm07_is($A37,"W40067536","2023-09-30",1,100000000)</f>
        <v>1.5246120968</v>
      </c>
      <c r="H37" s="17">
        <f>[1]!s_qstm07_is(A37,"W40067536","2023-12-31",1,100000000)</f>
        <v>1.0837366655</v>
      </c>
      <c r="I37" s="17">
        <f>[1]!s_qstm07_is(A37,"W40067536","2024-03-31",1,100000000)</f>
        <v>1.8787945271</v>
      </c>
      <c r="J37" s="17">
        <f>[1]!s_qstm07_is(A37,"W40067536","2024-06-30",1,100000000)</f>
        <v>1.4561299076</v>
      </c>
      <c r="K37" s="17">
        <f>[1]!s_qstm07_is(A37,"W40067536","2024-09-30",1,100000000)</f>
        <v>3.1843843668</v>
      </c>
      <c r="L37" s="17">
        <f>[1]!s_qstm07_is(A37,"W40067536","2024-12-31",1,100000000)</f>
        <v>0.1603334227</v>
      </c>
      <c r="M37" s="17">
        <f>[1]!s_qstm07_is($A37,"W40067536","2025-03-31",1,100000000)</f>
        <v>1.1779113847</v>
      </c>
      <c r="N37" s="17">
        <f>[1]!s_qstm07_is($A37,"W40067536","2025-06-30",1,100000000)</f>
        <v>1.0011053924</v>
      </c>
      <c r="O37" s="17">
        <f>[1]!s_qstm07_is($A37,"W40067536","2025-09-30",1,100000000)</f>
        <v>0.9828422412</v>
      </c>
      <c r="P37" s="17">
        <f>[1]!s_qstm07_is($A37,"W40067536","2025-12-31",1,100000000)</f>
        <v>0.3085473868</v>
      </c>
      <c r="Q37" s="17">
        <f>[1]!s_qstm07_is($A37,"W40067536","2026-03-31",1,100000000)</f>
        <v>0.0966620381</v>
      </c>
      <c r="R37" s="18">
        <v>0.5</v>
      </c>
      <c r="S37" s="19">
        <v>0.33784805657329</v>
      </c>
      <c r="T37" s="19">
        <v>-0.102738434276949</v>
      </c>
      <c r="U37" s="19">
        <v>1.08865217158101</v>
      </c>
      <c r="V37" s="19">
        <f t="shared" ref="V37:Y39" si="59">L37/H37-1</f>
        <v>-0.852054998410497</v>
      </c>
      <c r="W37" s="19">
        <f t="shared" si="59"/>
        <v>-0.373049384746635</v>
      </c>
      <c r="X37" s="19">
        <f t="shared" si="59"/>
        <v>-0.312488956393989</v>
      </c>
      <c r="Y37" s="19">
        <f t="shared" si="59"/>
        <v>-0.69135565057818</v>
      </c>
      <c r="Z37" s="19">
        <f t="shared" si="27"/>
        <v>0.924410903254546</v>
      </c>
      <c r="AA37" s="19">
        <f t="shared" ref="AA37:AA41" si="60">Q37/M37-1</f>
        <v>-0.917937767343493</v>
      </c>
      <c r="AB37" s="20">
        <f t="shared" ref="AB37:AB41" si="61">R37/N37-1</f>
        <v>-0.50055208592841</v>
      </c>
      <c r="AC37" s="27">
        <f t="shared" si="28"/>
        <v>3.4704064051</v>
      </c>
      <c r="AD37" s="37">
        <v>3</v>
      </c>
      <c r="AE37" s="37">
        <v>4.8</v>
      </c>
      <c r="AF37" s="37">
        <v>6.3</v>
      </c>
      <c r="AG37" s="23" t="e">
        <f ca="1" t="shared" ref="AG37:AI41" si="62">$D37/AD37</f>
        <v>#NAME?</v>
      </c>
      <c r="AH37" s="23" t="e">
        <f ca="1" t="shared" si="62"/>
        <v>#NAME?</v>
      </c>
      <c r="AI37" s="23" t="e">
        <f ca="1" t="shared" si="62"/>
        <v>#NAME?</v>
      </c>
    </row>
    <row r="38" spans="1:38">
      <c r="A38" s="14" t="str">
        <f>[1]!to_windcode(B38)</f>
        <v>603236.SH</v>
      </c>
      <c r="B38" s="15" t="s">
        <v>65</v>
      </c>
      <c r="C38" s="16">
        <f ca="1" t="shared" si="58"/>
        <v>46197</v>
      </c>
      <c r="D38" s="17" t="e">
        <f ca="1">[1]!s_val_mv_ref(A38,AJ$1,1)/100000000</f>
        <v>#NAME?</v>
      </c>
      <c r="E38" s="17">
        <f>[1]!s_qstm07_is($A38,"W40067536","2023-03-31",1,100000000)</f>
        <v>-1.3490748928</v>
      </c>
      <c r="F38" s="17">
        <f>[1]!s_qstm07_is($A38,"W40067536","2023-06-30",1,100000000)</f>
        <v>0.1953406707</v>
      </c>
      <c r="G38" s="17">
        <f>[1]!s_qstm07_is($A38,"W40067536","2023-09-30",1,100000000)</f>
        <v>0.9734878767</v>
      </c>
      <c r="H38" s="17">
        <f>[1]!s_qstm07_is(A38,"W40067536","2023-12-31",1,100000000)</f>
        <v>1.0873075463</v>
      </c>
      <c r="I38" s="17">
        <f>[1]!s_qstm07_is(A38,"W40067536","2024-03-31",1,100000000)</f>
        <v>0.5476596889</v>
      </c>
      <c r="J38" s="17">
        <f>[1]!s_qstm07_is(A38,"W40067536","2024-06-30",1,100000000)</f>
        <v>1.5460940499</v>
      </c>
      <c r="K38" s="17">
        <f>[1]!s_qstm07_is(A38,"W40067536","2024-09-30",1,100000000)</f>
        <v>1.4728282692</v>
      </c>
      <c r="L38" s="17">
        <f>[1]!s_qstm07_is(A38,"W40067536","2024-12-31",1,100000000)</f>
        <v>2.3156627519</v>
      </c>
      <c r="M38" s="17">
        <f>[1]!s_qstm07_is($A38,"W40067536","2025-03-31",1,100000000)</f>
        <v>2.1189419197</v>
      </c>
      <c r="N38" s="17">
        <f>[1]!s_qstm07_is($A38,"W40067536","2025-06-30",1,100000000)</f>
        <v>2.592545193</v>
      </c>
      <c r="O38" s="17">
        <f>[1]!s_qstm07_is($A38,"W40067536","2025-09-30",1,100000000)</f>
        <v>2.6232603307</v>
      </c>
      <c r="P38" s="17">
        <f>[1]!s_qstm07_is($A38,"W40067536","2025-12-31",1,100000000)</f>
        <v>1.0359633074</v>
      </c>
      <c r="Q38" s="17">
        <f>[1]!s_qstm07_is($A38,"W40067536","2026-03-31",1,100000000)</f>
        <v>1.4132685247</v>
      </c>
      <c r="R38" s="18">
        <v>1.65</v>
      </c>
      <c r="S38" s="19">
        <v>-1.40595202818083</v>
      </c>
      <c r="T38" s="19">
        <v>6.91485994370552</v>
      </c>
      <c r="U38" s="19">
        <v>0.512939507981034</v>
      </c>
      <c r="V38" s="19">
        <f t="shared" si="59"/>
        <v>1.12972195381148</v>
      </c>
      <c r="W38" s="19">
        <f t="shared" si="59"/>
        <v>2.86908505892773</v>
      </c>
      <c r="X38" s="19">
        <f t="shared" si="59"/>
        <v>0.676835373092396</v>
      </c>
      <c r="Y38" s="19">
        <f t="shared" si="59"/>
        <v>0.78110400618864</v>
      </c>
      <c r="Z38" s="19">
        <f t="shared" si="27"/>
        <v>-0.552627727612757</v>
      </c>
      <c r="AA38" s="19">
        <f t="shared" si="60"/>
        <v>-0.333031022907843</v>
      </c>
      <c r="AB38" s="20">
        <f t="shared" si="61"/>
        <v>-0.363559792726051</v>
      </c>
      <c r="AC38" s="27">
        <f t="shared" si="28"/>
        <v>8.3707107508</v>
      </c>
      <c r="AD38" s="37">
        <v>6.5</v>
      </c>
      <c r="AE38" s="37">
        <v>9.5</v>
      </c>
      <c r="AF38" s="37">
        <v>12.3</v>
      </c>
      <c r="AG38" s="23" t="e">
        <f ca="1" t="shared" si="62"/>
        <v>#NAME?</v>
      </c>
      <c r="AH38" s="23" t="e">
        <f ca="1" t="shared" si="62"/>
        <v>#NAME?</v>
      </c>
      <c r="AI38" s="23" t="e">
        <f ca="1" t="shared" si="62"/>
        <v>#NAME?</v>
      </c>
    </row>
    <row r="39" spans="1:38">
      <c r="A39" s="14" t="str">
        <f>[1]!to_windcode(B39)</f>
        <v>002881.SZ</v>
      </c>
      <c r="B39" s="15" t="s">
        <v>66</v>
      </c>
      <c r="C39" s="16">
        <f ca="1" t="shared" si="58"/>
        <v>46197</v>
      </c>
      <c r="D39" s="17" t="e">
        <f ca="1">[1]!s_val_mv_ref(A39,AJ$1,1)/100000000</f>
        <v>#NAME?</v>
      </c>
      <c r="E39" s="17">
        <f>[1]!s_qstm07_is($A39,"W40067536","2023-03-31",1,100000000)</f>
        <v>0.1813196585</v>
      </c>
      <c r="F39" s="17">
        <f>[1]!s_qstm07_is($A39,"W40067536","2023-06-30",1,100000000)</f>
        <v>0.3051861024</v>
      </c>
      <c r="G39" s="17">
        <f>[1]!s_qstm07_is($A39,"W40067536","2023-09-30",1,100000000)</f>
        <v>0.2001039387</v>
      </c>
      <c r="H39" s="17">
        <f>[1]!s_qstm07_is(A39,"W40067536","2023-12-31",1,100000000)</f>
        <v>-0.0415194572</v>
      </c>
      <c r="I39" s="17">
        <f>[1]!s_qstm07_is(A39,"W40067536","2024-03-31",1,100000000)</f>
        <v>0.0646690753</v>
      </c>
      <c r="J39" s="17">
        <f>[1]!s_qstm07_is(A39,"W40067536","2024-06-30",1,100000000)</f>
        <v>0.2701542131</v>
      </c>
      <c r="K39" s="17">
        <f>[1]!s_qstm07_is(A39,"W40067536","2024-09-30",1,100000000)</f>
        <v>0.5787403173</v>
      </c>
      <c r="L39" s="17">
        <f>[1]!s_qstm07_is(A39,"W40067536","2024-12-31",1,100000000)</f>
        <v>0.4421517943</v>
      </c>
      <c r="M39" s="17">
        <f>[1]!s_qstm07_is($A39,"W40067536","2025-03-31",1,100000000)</f>
        <v>0.4630413197</v>
      </c>
      <c r="N39" s="17">
        <f>[1]!s_qstm07_is($A39,"W40067536","2025-06-30",1,100000000)</f>
        <v>0.3786264211</v>
      </c>
      <c r="O39" s="17">
        <f>[1]!s_qstm07_is($A39,"W40067536","2025-09-30",1,100000000)</f>
        <v>0.2900340079</v>
      </c>
      <c r="P39" s="17">
        <f>[1]!s_qstm07_is($A39,"W40067536","2025-12-31",1,100000000)</f>
        <v>0.2955023666</v>
      </c>
      <c r="Q39" s="17">
        <f>[1]!s_qstm07_is($A39,"W40067536","2026-03-31",1,100000000)</f>
        <v>0.4665469632</v>
      </c>
      <c r="R39" s="18">
        <v>0.47</v>
      </c>
      <c r="S39" s="19">
        <v>-0.643342173512863</v>
      </c>
      <c r="T39" s="19">
        <v>-0.114788612667836</v>
      </c>
      <c r="U39" s="19">
        <v>1.89219852972339</v>
      </c>
      <c r="V39" s="19">
        <f t="shared" si="59"/>
        <v>-11.6492672139269</v>
      </c>
      <c r="W39" s="19">
        <f t="shared" si="59"/>
        <v>6.16016608482416</v>
      </c>
      <c r="X39" s="19">
        <f t="shared" si="59"/>
        <v>0.401519586740067</v>
      </c>
      <c r="Y39" s="19">
        <f t="shared" si="59"/>
        <v>-0.498852941068462</v>
      </c>
      <c r="Z39" s="19">
        <f t="shared" si="27"/>
        <v>-0.331672130681208</v>
      </c>
      <c r="AA39" s="19">
        <f t="shared" si="60"/>
        <v>0.00757090857954368</v>
      </c>
      <c r="AB39" s="20">
        <f t="shared" si="61"/>
        <v>0.241329114419797</v>
      </c>
      <c r="AC39" s="27">
        <f t="shared" si="28"/>
        <v>1.4272041153</v>
      </c>
      <c r="AD39" s="37">
        <v>1.72</v>
      </c>
      <c r="AE39" s="37">
        <v>2.3</v>
      </c>
      <c r="AF39" s="37">
        <v>3</v>
      </c>
      <c r="AG39" s="23" t="e">
        <f ca="1" t="shared" si="62"/>
        <v>#NAME?</v>
      </c>
      <c r="AH39" s="23" t="e">
        <f ca="1" t="shared" si="62"/>
        <v>#NAME?</v>
      </c>
      <c r="AI39" s="23" t="e">
        <f ca="1" t="shared" si="62"/>
        <v>#NAME?</v>
      </c>
    </row>
    <row r="40" spans="1:38">
      <c r="A40" s="14" t="str">
        <f>[1]!to_windcode(B40)</f>
        <v>002402.SZ</v>
      </c>
      <c r="B40" s="15" t="s">
        <v>67</v>
      </c>
      <c r="C40" s="16">
        <f ca="1" t="shared" si="58"/>
        <v>46197</v>
      </c>
      <c r="D40" s="17" t="e">
        <f ca="1">[1]!s_val_mv_ref(A40,AJ$1,1)/100000000</f>
        <v>#NAME?</v>
      </c>
      <c r="E40" s="17">
        <f>[1]!s_qstm07_is($A40,"W40067536","2023-03-31",1,100000000)</f>
        <v>0.8180152194</v>
      </c>
      <c r="F40" s="17">
        <f>[1]!s_qstm07_is($A40,"W40067536","2023-06-30",1,100000000)</f>
        <v>1.1189787588</v>
      </c>
      <c r="G40" s="17">
        <f>[1]!s_qstm07_is($A40,"W40067536","2023-09-30",1,100000000)</f>
        <v>1.4064377862</v>
      </c>
      <c r="H40" s="17">
        <f>[1]!s_qstm07_is(A40,"W40067536","2023-12-31",1,100000000)</f>
        <v>-0.0291471086</v>
      </c>
      <c r="I40" s="17">
        <f>[1]!s_qstm07_is(A40,"W40067536","2024-03-31",1,100000000)</f>
        <v>0.9657246709</v>
      </c>
      <c r="J40" s="17">
        <f>[1]!s_qstm07_is(A40,"W40067536","2024-06-30",1,100000000)</f>
        <v>1.014102323</v>
      </c>
      <c r="K40" s="17">
        <f>[1]!s_qstm07_is(A40,"W40067536","2024-09-30",1,100000000)</f>
        <v>1.5738300665</v>
      </c>
      <c r="L40" s="17">
        <f>[1]!s_qstm07_is(A40,"W40067536","2024-12-31",1,100000000)</f>
        <v>0.0892314297</v>
      </c>
      <c r="M40" s="17">
        <f>[1]!s_qstm07_is($A40,"W40067536","2025-03-31",1,100000000)</f>
        <v>1.6939575659</v>
      </c>
      <c r="N40" s="17">
        <f>[1]!s_qstm07_is($A40,"W40067536","2025-06-30",1,100000000)</f>
        <v>1.8429400644</v>
      </c>
      <c r="O40" s="17">
        <f>[1]!s_qstm07_is($A40,"W40067536","2025-09-30",1,100000000)</f>
        <v>2.4921518937</v>
      </c>
      <c r="P40" s="17">
        <f>[1]!s_qstm07_is($A40,"W40067536","2025-12-31",1,100000000)</f>
        <v>0.6052657312</v>
      </c>
      <c r="Q40" s="17">
        <f>[1]!s_qstm07_is($A40,"W40067536","2026-03-31",1,100000000)</f>
        <v>1.6997540194</v>
      </c>
      <c r="R40" s="18">
        <v>1.9</v>
      </c>
      <c r="S40" s="19">
        <v>0.180570541961728</v>
      </c>
      <c r="T40" s="19">
        <v>-0.0937251355088011</v>
      </c>
      <c r="U40" s="19">
        <v>0.119018617063945</v>
      </c>
      <c r="V40" s="19" t="s">
        <v>68</v>
      </c>
      <c r="W40" s="19">
        <f t="shared" ref="W40:Y41" si="63">M40/I40-1</f>
        <v>0.754079208022437</v>
      </c>
      <c r="X40" s="19">
        <f t="shared" si="63"/>
        <v>0.817311747149997</v>
      </c>
      <c r="Y40" s="19">
        <f t="shared" si="63"/>
        <v>0.583494906309823</v>
      </c>
      <c r="Z40" s="19">
        <f t="shared" si="27"/>
        <v>5.78310022864063</v>
      </c>
      <c r="AA40" s="19">
        <f t="shared" si="60"/>
        <v>0.00342184102877474</v>
      </c>
      <c r="AB40" s="20">
        <f t="shared" si="61"/>
        <v>0.0309613626087057</v>
      </c>
      <c r="AC40" s="27">
        <f t="shared" si="28"/>
        <v>6.6343152552</v>
      </c>
      <c r="AD40" s="37">
        <v>8</v>
      </c>
      <c r="AE40" s="37">
        <v>11</v>
      </c>
      <c r="AF40" s="37">
        <v>14.2</v>
      </c>
      <c r="AG40" s="23" t="e">
        <f ca="1" t="shared" si="62"/>
        <v>#NAME?</v>
      </c>
      <c r="AH40" s="23" t="e">
        <f ca="1" t="shared" si="62"/>
        <v>#NAME?</v>
      </c>
      <c r="AI40" s="23" t="e">
        <f ca="1" t="shared" si="62"/>
        <v>#NAME?</v>
      </c>
    </row>
    <row r="41" spans="1:38">
      <c r="A41" s="14" t="str">
        <f>[1]!to_windcode(B41)</f>
        <v>002139.SZ</v>
      </c>
      <c r="B41" s="15" t="s">
        <v>69</v>
      </c>
      <c r="C41" s="16">
        <f ca="1" t="shared" si="58"/>
        <v>46197</v>
      </c>
      <c r="D41" s="17" t="e">
        <f ca="1">[1]!s_val_mv_ref(A41,AJ$1,1)/100000000</f>
        <v>#NAME?</v>
      </c>
      <c r="E41" s="17">
        <f>[1]!s_qstm07_is($A41,"W40067536","2023-03-31",1,100000000)</f>
        <v>0.963497048</v>
      </c>
      <c r="F41" s="17">
        <f>[1]!s_qstm07_is($A41,"W40067536","2023-06-30",1,100000000)</f>
        <v>1.6169098736</v>
      </c>
      <c r="G41" s="17">
        <f>[1]!s_qstm07_is($A41,"W40067536","2023-09-30",1,100000000)</f>
        <v>1.1835631731</v>
      </c>
      <c r="H41" s="17">
        <f>[1]!s_qstm07_is(A41,"W40067536","2023-12-31",1,100000000)</f>
        <v>1.3911698571</v>
      </c>
      <c r="I41" s="17">
        <f>[1]!s_qstm07_is(A41,"W40067536","2024-03-31",1,100000000)</f>
        <v>1.7563757445</v>
      </c>
      <c r="J41" s="17">
        <f>[1]!s_qstm07_is(A41,"W40067536","2024-06-30",1,100000000)</f>
        <v>2.1319094073</v>
      </c>
      <c r="K41" s="17">
        <f>[1]!s_qstm07_is(A41,"W40067536","2024-09-30",1,100000000)</f>
        <v>1.6339311762</v>
      </c>
      <c r="L41" s="17">
        <f>[1]!s_qstm07_is(A41,"W40067536","2024-12-31",1,100000000)</f>
        <v>1.1922102011</v>
      </c>
      <c r="M41" s="17">
        <f>[1]!s_qstm07_is($A41,"W40067536","2025-03-31",1,100000000)</f>
        <v>1.9688529632</v>
      </c>
      <c r="N41" s="17">
        <f>[1]!s_qstm07_is($A41,"W40067536","2025-06-30",1,100000000)</f>
        <v>1.3319289776</v>
      </c>
      <c r="O41" s="17">
        <f>[1]!s_qstm07_is($A41,"W40067536","2025-09-30",1,100000000)</f>
        <v>0.9037701993</v>
      </c>
      <c r="P41" s="17">
        <f>[1]!s_qstm07_is($A41,"W40067536","2025-12-31",1,100000000)</f>
        <v>-0.5658220615</v>
      </c>
      <c r="Q41" s="17">
        <f>[1]!s_qstm07_is($A41,"W40067536","2026-03-31",1,100000000)</f>
        <v>0.5188911216</v>
      </c>
      <c r="R41" s="18">
        <v>0.95</v>
      </c>
      <c r="S41" s="19">
        <v>0.822917618840489</v>
      </c>
      <c r="T41" s="19">
        <v>0.318508497046511</v>
      </c>
      <c r="U41" s="19">
        <v>0.38051877021519</v>
      </c>
      <c r="V41" s="19">
        <f>L41/H41-1</f>
        <v>-0.143016077429069</v>
      </c>
      <c r="W41" s="19">
        <f t="shared" si="63"/>
        <v>0.120974808132805</v>
      </c>
      <c r="X41" s="19">
        <f t="shared" si="63"/>
        <v>-0.375241286970609</v>
      </c>
      <c r="Y41" s="19">
        <f t="shared" si="63"/>
        <v>-0.446873765269673</v>
      </c>
      <c r="Z41" s="19">
        <f t="shared" si="27"/>
        <v>-1.47459924514816</v>
      </c>
      <c r="AA41" s="19">
        <f t="shared" si="60"/>
        <v>-0.73645003903357</v>
      </c>
      <c r="AB41" s="20">
        <f t="shared" si="61"/>
        <v>-0.286748756144789</v>
      </c>
      <c r="AC41" s="27">
        <f t="shared" si="28"/>
        <v>3.6387300786</v>
      </c>
      <c r="AD41" s="37">
        <v>5.07</v>
      </c>
      <c r="AE41" s="37">
        <v>7.01</v>
      </c>
      <c r="AF41" s="37">
        <v>8.09</v>
      </c>
      <c r="AG41" s="23" t="e">
        <f ca="1" t="shared" si="62"/>
        <v>#NAME?</v>
      </c>
      <c r="AH41" s="23" t="e">
        <f ca="1" t="shared" si="62"/>
        <v>#NAME?</v>
      </c>
      <c r="AI41" s="23" t="e">
        <f ca="1" t="shared" si="62"/>
        <v>#NAME?</v>
      </c>
      <c r="AL41" t="s">
        <v>70</v>
      </c>
    </row>
    <row r="42" spans="1:38">
      <c r="A42" s="29" t="s">
        <v>71</v>
      </c>
      <c r="B42" s="39"/>
      <c r="C42" s="39"/>
      <c r="D42" s="40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8"/>
      <c r="T42" s="38"/>
      <c r="U42" s="38"/>
      <c r="V42" s="38"/>
      <c r="W42" s="38"/>
      <c r="X42" s="38"/>
      <c r="Y42" s="38"/>
      <c r="Z42" s="34"/>
      <c r="AA42" s="34"/>
      <c r="AB42" s="34"/>
      <c r="AC42" s="34"/>
      <c r="AD42" s="41"/>
      <c r="AE42" s="41"/>
      <c r="AF42" s="41"/>
      <c r="AG42" s="42"/>
      <c r="AH42" s="42"/>
      <c r="AI42" s="42"/>
    </row>
    <row r="43" spans="1:38">
      <c r="A43" s="14" t="str">
        <f>[1]!to_windcode(B43)</f>
        <v>002929.SZ</v>
      </c>
      <c r="B43" s="15" t="s">
        <v>72</v>
      </c>
      <c r="C43" s="16">
        <f ca="1" t="shared" ref="C43:C53" si="64">TODAY()</f>
        <v>46197</v>
      </c>
      <c r="D43" s="17" t="e">
        <f ca="1">[1]!s_val_mv_ref(A43,AJ$1,1)/100000000</f>
        <v>#NAME?</v>
      </c>
      <c r="E43" s="17">
        <f>[1]!s_qstm07_is($A43,"W40067536","2023-03-31",1,100000000)</f>
        <v>1.3963638234</v>
      </c>
      <c r="F43" s="17">
        <f>[1]!s_qstm07_is($A43,"W40067536","2023-06-30",1,100000000)</f>
        <v>1.4532922884</v>
      </c>
      <c r="G43" s="17">
        <f>[1]!s_qstm07_is($A43,"W40067536","2023-09-30",1,100000000)</f>
        <v>1.1532052908</v>
      </c>
      <c r="H43" s="17">
        <f>[1]!s_qstm07_is(A43,"W40067536","2023-12-31",1,100000000)</f>
        <v>0.3823992679</v>
      </c>
      <c r="I43" s="17">
        <f>[1]!s_qstm07_is(A43,"W40067536","2024-03-31",1,100000000)</f>
        <v>1.274776343</v>
      </c>
      <c r="J43" s="17">
        <f>[1]!s_qstm07_is(A43,"W40067536","2024-06-30",1,100000000)</f>
        <v>1.084355864</v>
      </c>
      <c r="K43" s="17">
        <f>[1]!s_qstm07_is(A43,"W40067536","2024-09-30",1,100000000)</f>
        <v>0.5377918916</v>
      </c>
      <c r="L43" s="17">
        <f>[1]!s_qstm07_is(A43,"W40067536","2024-12-31",1,100000000)</f>
        <v>-0.4312721313</v>
      </c>
      <c r="M43" s="17">
        <f>[1]!s_qstm07_is($A43,"W40067536","2025-03-31",1,100000000)</f>
        <v>0.6932792991</v>
      </c>
      <c r="N43" s="17">
        <f>[1]!s_qstm07_is($A43,"W40067536","2025-06-30",1,100000000)</f>
        <v>-0.3009549728</v>
      </c>
      <c r="O43" s="17">
        <f>[1]!s_qstm07_is($A43,"W40067536","2025-09-30",1,100000000)</f>
        <v>-0.3279595316</v>
      </c>
      <c r="P43" s="17">
        <f>[1]!s_qstm07_is($A43,"W40067536","2025-12-31",1,100000000)</f>
        <v>0.314796828</v>
      </c>
      <c r="Q43" s="17">
        <f>[1]!s_qstm07_is($A43,"W40067536","2026-03-31",1,100000000)</f>
        <v>0.1260185108</v>
      </c>
      <c r="R43" s="18">
        <v>0.8</v>
      </c>
      <c r="S43" s="19">
        <v>-0.0870743558107566</v>
      </c>
      <c r="T43" s="19">
        <v>-0.253862507456212</v>
      </c>
      <c r="U43" s="19">
        <v>-0.533654678928048</v>
      </c>
      <c r="V43" s="19">
        <f t="shared" ref="V43:Y48" si="65">L43/H43-1</f>
        <v>-2.12780584980822</v>
      </c>
      <c r="W43" s="19">
        <f t="shared" si="65"/>
        <v>-0.456156130518967</v>
      </c>
      <c r="X43" s="19">
        <f t="shared" si="65"/>
        <v>-1.27754262488131</v>
      </c>
      <c r="Y43" s="19">
        <f t="shared" si="65"/>
        <v>-1.60982609950529</v>
      </c>
      <c r="Z43" s="19">
        <f t="shared" si="27"/>
        <v>-1.72992620007951</v>
      </c>
      <c r="AA43" s="19">
        <f t="shared" ref="AA43:AA48" si="66">Q43/M43-1</f>
        <v>-0.818228366311248</v>
      </c>
      <c r="AB43" s="20">
        <f t="shared" ref="AB43:AB48" si="67">R43/N43-1</f>
        <v>-3.65820495523641</v>
      </c>
      <c r="AC43" s="27">
        <f t="shared" si="28"/>
        <v>0.3791616227</v>
      </c>
      <c r="AD43" s="37">
        <v>3</v>
      </c>
      <c r="AE43" s="37">
        <v>6.5</v>
      </c>
      <c r="AF43" s="37">
        <v>8</v>
      </c>
      <c r="AG43" s="23" t="e">
        <f ca="1" t="shared" ref="AG43:AI48" si="68">$D43/AD43</f>
        <v>#NAME?</v>
      </c>
      <c r="AH43" s="23" t="e">
        <f ca="1" t="shared" si="68"/>
        <v>#NAME?</v>
      </c>
      <c r="AI43" s="23" t="e">
        <f ca="1" t="shared" si="68"/>
        <v>#NAME?</v>
      </c>
    </row>
    <row r="44" spans="1:38">
      <c r="A44" s="14" t="str">
        <f>[1]!to_windcode(B44)</f>
        <v>300442.SZ</v>
      </c>
      <c r="B44" s="15" t="s">
        <v>73</v>
      </c>
      <c r="C44" s="16">
        <f ca="1" t="shared" si="64"/>
        <v>46197</v>
      </c>
      <c r="D44" s="17" t="e">
        <f ca="1">[1]!s_val_mv_ref(A44,AJ$1,1)/100000000</f>
        <v>#NAME?</v>
      </c>
      <c r="E44" s="17">
        <f>[1]!s_qstm07_is($A44,"W40067536","2023-03-31",1,100000000)</f>
        <v>3.2975625904</v>
      </c>
      <c r="F44" s="17">
        <f>[1]!s_qstm07_is($A44,"W40067536","2023-06-30",1,100000000)</f>
        <v>3.7245074415</v>
      </c>
      <c r="G44" s="17">
        <f>[1]!s_qstm07_is($A44,"W40067536","2023-09-30",1,100000000)</f>
        <v>4.1796898551</v>
      </c>
      <c r="H44" s="17">
        <f>[1]!s_qstm07_is(A44,"W40067536","2023-12-31",1,100000000)</f>
        <v>6.4164450888</v>
      </c>
      <c r="I44" s="17">
        <f>[1]!s_qstm07_is(A44,"W40067536","2024-03-31",1,100000000)</f>
        <v>4.7423454939</v>
      </c>
      <c r="J44" s="17">
        <f>[1]!s_qstm07_is(A44,"W40067536","2024-06-30",1,100000000)</f>
        <v>4.9229436154</v>
      </c>
      <c r="K44" s="17">
        <f>[1]!s_qstm07_is(A44,"W40067536","2024-09-30",1,100000000)</f>
        <v>5.4721461152</v>
      </c>
      <c r="L44" s="17">
        <f>[1]!s_qstm07_is(A44,"W40067536","2024-12-31",1,100000000)</f>
        <v>2.7659265181</v>
      </c>
      <c r="M44" s="17">
        <f>[1]!s_qstm07_is($A44,"W40067536","2025-03-31",1,100000000)</f>
        <v>4.3017133688</v>
      </c>
      <c r="N44" s="17">
        <f>[1]!s_qstm07_is($A44,"W40067536","2025-06-30",1,100000000)</f>
        <v>4.5195072815</v>
      </c>
      <c r="O44" s="17">
        <f>[1]!s_qstm07_is($A44,"W40067536","2025-09-30",1,100000000)</f>
        <v>38.2164557684</v>
      </c>
      <c r="P44" s="17">
        <f>[1]!s_qstm07_is($A44,"W40067536","2025-12-31",1,100000000)</f>
        <v>3.4617102205</v>
      </c>
      <c r="Q44" s="17">
        <f>[1]!s_qstm07_is($A44,"W40067536","2026-03-31",1,100000000)</f>
        <v>5.8222978078</v>
      </c>
      <c r="R44" s="18">
        <v>6</v>
      </c>
      <c r="S44" s="19">
        <v>0.438136612692694</v>
      </c>
      <c r="T44" s="19">
        <v>0.321770379767947</v>
      </c>
      <c r="U44" s="19">
        <v>0.309223005750765</v>
      </c>
      <c r="V44" s="19">
        <f t="shared" si="65"/>
        <v>-0.568931631172537</v>
      </c>
      <c r="W44" s="19">
        <f t="shared" si="65"/>
        <v>-0.0929143871248475</v>
      </c>
      <c r="X44" s="19">
        <f t="shared" si="65"/>
        <v>-0.081950224381601</v>
      </c>
      <c r="Y44" s="19">
        <f t="shared" si="65"/>
        <v>5.98381493546856</v>
      </c>
      <c r="Z44" s="19">
        <f t="shared" si="27"/>
        <v>0.25155538220081</v>
      </c>
      <c r="AA44" s="19">
        <f t="shared" si="66"/>
        <v>0.353483439884369</v>
      </c>
      <c r="AB44" s="20">
        <f t="shared" si="67"/>
        <v>0.327578345666174</v>
      </c>
      <c r="AC44" s="27">
        <f t="shared" si="28"/>
        <v>50.4993866392</v>
      </c>
      <c r="AD44" s="37">
        <v>31</v>
      </c>
      <c r="AE44" s="37">
        <v>41</v>
      </c>
      <c r="AF44" s="37">
        <v>51.5</v>
      </c>
      <c r="AG44" s="23" t="e">
        <f ca="1" t="shared" si="68"/>
        <v>#NAME?</v>
      </c>
      <c r="AH44" s="23" t="e">
        <f ca="1" t="shared" si="68"/>
        <v>#NAME?</v>
      </c>
      <c r="AI44" s="23" t="e">
        <f ca="1" t="shared" si="68"/>
        <v>#NAME?</v>
      </c>
      <c r="AJ44" t="s">
        <v>74</v>
      </c>
    </row>
    <row r="45" spans="1:38">
      <c r="A45" s="14" t="str">
        <f>[1]!to_windcode(B45)</f>
        <v>300383.SZ</v>
      </c>
      <c r="B45" s="15" t="s">
        <v>75</v>
      </c>
      <c r="C45" s="16"/>
      <c r="D45" s="17" t="e">
        <f ca="1">[1]!s_val_mv_ref(A45,AJ$1,1)/100000000</f>
        <v>#NAME?</v>
      </c>
      <c r="E45" s="17">
        <f>[1]!s_qstm07_is($A45,"W40067536","2023-03-31",1,100000000)</f>
        <v>1.7354729429</v>
      </c>
      <c r="F45" s="17">
        <f>[1]!s_qstm07_is($A45,"W40067536","2023-06-30",1,100000000)</f>
        <v>0.793706009</v>
      </c>
      <c r="G45" s="17">
        <f>[1]!s_qstm07_is($A45,"W40067536","2023-09-30",1,100000000)</f>
        <v>1.0133664744</v>
      </c>
      <c r="H45" s="17">
        <f>[1]!s_qstm07_is(A45,"W40067536","2023-12-31",1,100000000)</f>
        <v>0.3370431207</v>
      </c>
      <c r="I45" s="17">
        <f>[1]!s_qstm07_is(A45,"W40067536","2024-03-31",1,100000000)</f>
        <v>1.6400171174</v>
      </c>
      <c r="J45" s="17">
        <f>[1]!s_qstm07_is(A45,"W40067536","2024-06-30",1,100000000)</f>
        <v>1.0359291207</v>
      </c>
      <c r="K45" s="17">
        <f>[1]!s_qstm07_is(A45,"W40067536","2024-09-30",1,100000000)</f>
        <v>0.9350459099</v>
      </c>
      <c r="L45" s="17">
        <f>[1]!s_qstm07_is(A45,"W40067536","2024-12-31",1,100000000)</f>
        <v>0.2034560705</v>
      </c>
      <c r="M45" s="17">
        <f>[1]!s_qstm07_is($A45,"W40067536","2025-03-31",1,100000000)</f>
        <v>0.6917451668</v>
      </c>
      <c r="N45" s="17">
        <f>[1]!s_qstm07_is($A45,"W40067536","2025-06-30",1,100000000)</f>
        <v>0.4585574022</v>
      </c>
      <c r="O45" s="17">
        <f>[1]!s_qstm07_is($A45,"W40067536","2025-09-30",1,100000000)</f>
        <v>0.2858132243</v>
      </c>
      <c r="P45" s="17">
        <f>[1]!s_qstm07_is($A45,"W40067536","2025-12-31",1,100000000)</f>
        <v>-9.0281929996</v>
      </c>
      <c r="Q45" s="17">
        <f>[1]!s_qstm07_is($A45,"W40067536","2026-03-31",1,100000000)</f>
        <v>0.2246521056</v>
      </c>
      <c r="R45" s="18">
        <v>0.8</v>
      </c>
      <c r="S45" s="19">
        <v>0.438136612692694</v>
      </c>
      <c r="T45" s="19">
        <v>0.321770379767947</v>
      </c>
      <c r="U45" s="19">
        <v>0.309223005750765</v>
      </c>
      <c r="V45" s="19">
        <f t="shared" si="65"/>
        <v>-0.396350027624225</v>
      </c>
      <c r="W45" s="19">
        <f t="shared" si="65"/>
        <v>-0.578208569007708</v>
      </c>
      <c r="X45" s="19">
        <f t="shared" si="65"/>
        <v>-0.557346740199616</v>
      </c>
      <c r="Y45" s="19">
        <f t="shared" si="65"/>
        <v>-0.694332415901839</v>
      </c>
      <c r="Z45" s="19">
        <f t="shared" si="27"/>
        <v>-45.3741638055474</v>
      </c>
      <c r="AA45" s="19">
        <f t="shared" si="66"/>
        <v>-0.675238633557447</v>
      </c>
      <c r="AB45" s="20">
        <f t="shared" si="67"/>
        <v>0.744601648914349</v>
      </c>
      <c r="AC45" s="27">
        <f t="shared" si="28"/>
        <v>-7.5920772063</v>
      </c>
      <c r="AD45" s="37">
        <v>2.7</v>
      </c>
      <c r="AE45" s="37">
        <v>4</v>
      </c>
      <c r="AF45" s="37">
        <v>5</v>
      </c>
      <c r="AG45" s="23" t="e">
        <f ca="1" t="shared" si="68"/>
        <v>#NAME?</v>
      </c>
      <c r="AH45" s="23" t="e">
        <f ca="1" t="shared" si="68"/>
        <v>#NAME?</v>
      </c>
      <c r="AI45" s="23" t="e">
        <f ca="1" t="shared" si="68"/>
        <v>#NAME?</v>
      </c>
    </row>
    <row r="46" spans="1:38">
      <c r="A46" s="14" t="str">
        <f>[1]!to_windcode(B46)</f>
        <v>002335.SZ</v>
      </c>
      <c r="B46" s="15" t="s">
        <v>76</v>
      </c>
      <c r="C46" s="16">
        <f ca="1" t="shared" si="64"/>
        <v>46197</v>
      </c>
      <c r="D46" s="17" t="e">
        <f ca="1">[1]!s_val_mv_ref(A46,AJ$1,1)/100000000</f>
        <v>#NAME?</v>
      </c>
      <c r="E46" s="17">
        <f>[1]!s_qstm07_is($A46,"W40067536","2023-03-31",1,100000000)</f>
        <v>1.4353014914</v>
      </c>
      <c r="F46" s="17">
        <f>[1]!s_qstm07_is($A46,"W40067536","2023-06-30",1,100000000)</f>
        <v>1.7822758757</v>
      </c>
      <c r="G46" s="17">
        <f>[1]!s_qstm07_is($A46,"W40067536","2023-09-30",1,100000000)</f>
        <v>1.2343622227</v>
      </c>
      <c r="H46" s="17">
        <f>[1]!s_qstm07_is(A46,"W40067536","2023-12-31",1,100000000)</f>
        <v>0.623581138</v>
      </c>
      <c r="I46" s="17">
        <f>[1]!s_qstm07_is(A46,"W40067536","2024-03-31",1,100000000)</f>
        <v>0.7354578536</v>
      </c>
      <c r="J46" s="17">
        <f>[1]!s_qstm07_is(A46,"W40067536","2024-06-30",1,100000000)</f>
        <v>1.5207751511</v>
      </c>
      <c r="K46" s="17">
        <f>[1]!s_qstm07_is(A46,"W40067536","2024-09-30",1,100000000)</f>
        <v>0.124425997</v>
      </c>
      <c r="L46" s="17">
        <f>[1]!s_qstm07_is(A46,"W40067536","2024-12-31",1,100000000)</f>
        <v>0.7710904259</v>
      </c>
      <c r="M46" s="17">
        <f>[1]!s_qstm07_is($A46,"W40067536","2025-03-31",1,100000000)</f>
        <v>0.6894432958</v>
      </c>
      <c r="N46" s="17">
        <f>[1]!s_qstm07_is($A46,"W40067536","2025-06-30",1,100000000)</f>
        <v>1.7459507899</v>
      </c>
      <c r="O46" s="17">
        <f>[1]!s_qstm07_is($A46,"W40067536","2025-09-30",1,100000000)</f>
        <v>1.0096035752</v>
      </c>
      <c r="P46" s="17">
        <f>[1]!s_qstm07_is($A46,"W40067536","2025-12-31",1,100000000)</f>
        <v>0.7348826345</v>
      </c>
      <c r="Q46" s="17">
        <f>[1]!s_qstm07_is($A46,"W40067536","2026-03-31",1,100000000)</f>
        <v>0.7800880049</v>
      </c>
      <c r="R46" s="18">
        <v>2.3</v>
      </c>
      <c r="S46" s="19">
        <v>-0.487593472168254</v>
      </c>
      <c r="T46" s="19">
        <v>-0.146722922172357</v>
      </c>
      <c r="U46" s="19">
        <v>-0.899198148880614</v>
      </c>
      <c r="V46" s="19">
        <f t="shared" si="65"/>
        <v>0.236551875788135</v>
      </c>
      <c r="W46" s="19">
        <f t="shared" si="65"/>
        <v>-0.0625658663848145</v>
      </c>
      <c r="X46" s="19">
        <f t="shared" si="65"/>
        <v>0.148066358552168</v>
      </c>
      <c r="Y46" s="19">
        <f t="shared" si="65"/>
        <v>7.11408869161</v>
      </c>
      <c r="Z46" s="19">
        <f t="shared" si="27"/>
        <v>-0.0469566086983106</v>
      </c>
      <c r="AA46" s="19">
        <f t="shared" si="66"/>
        <v>0.131475220155444</v>
      </c>
      <c r="AB46" s="20">
        <f t="shared" si="67"/>
        <v>0.317333806488173</v>
      </c>
      <c r="AC46" s="27">
        <f t="shared" si="28"/>
        <v>4.1798802954</v>
      </c>
      <c r="AD46" s="37">
        <v>6.99</v>
      </c>
      <c r="AE46" s="37">
        <v>9.88</v>
      </c>
      <c r="AF46" s="37">
        <v>12.94</v>
      </c>
      <c r="AG46" s="23" t="e">
        <f ca="1" t="shared" si="68"/>
        <v>#NAME?</v>
      </c>
      <c r="AH46" s="23" t="e">
        <f ca="1" t="shared" si="68"/>
        <v>#NAME?</v>
      </c>
      <c r="AI46" s="23" t="e">
        <f ca="1" t="shared" si="68"/>
        <v>#NAME?</v>
      </c>
    </row>
    <row r="47" spans="1:38">
      <c r="A47" s="14" t="str">
        <f>[1]!to_windcode(B47)</f>
        <v>300738.SZ</v>
      </c>
      <c r="B47" s="15" t="s">
        <v>77</v>
      </c>
      <c r="C47" s="16">
        <f ca="1" t="shared" si="64"/>
        <v>46197</v>
      </c>
      <c r="D47" s="17" t="e">
        <f ca="1">[1]!s_val_mv_ref(A47,AJ$1,1)/100000000</f>
        <v>#NAME?</v>
      </c>
      <c r="E47" s="17">
        <f>[1]!s_qstm07_is($A47,"W40067536","2023-03-31",1,100000000)</f>
        <v>0.4416182279</v>
      </c>
      <c r="F47" s="17">
        <f>[1]!s_qstm07_is($A47,"W40067536","2023-06-30",1,100000000)</f>
        <v>0.2931072795</v>
      </c>
      <c r="G47" s="17">
        <f>[1]!s_qstm07_is($A47,"W40067536","2023-09-30",1,100000000)</f>
        <v>0.4919502781</v>
      </c>
      <c r="H47" s="17">
        <f>[1]!s_qstm07_is(A47,"W40067536","2023-12-31",1,100000000)</f>
        <v>0.1866046796</v>
      </c>
      <c r="I47" s="17">
        <f>[1]!s_qstm07_is(A47,"W40067536","2024-03-31",1,100000000)</f>
        <v>0.5050051969</v>
      </c>
      <c r="J47" s="17">
        <f>[1]!s_qstm07_is(A47,"W40067536","2024-06-30",1,100000000)</f>
        <v>0.2521316093</v>
      </c>
      <c r="K47" s="17">
        <f>[1]!s_qstm07_is(A47,"W40067536","2024-09-30",1,100000000)</f>
        <v>0.302332207</v>
      </c>
      <c r="L47" s="17">
        <f>[1]!s_qstm07_is(A47,"W40067536","2024-12-31",1,100000000)</f>
        <v>0.1813904076</v>
      </c>
      <c r="M47" s="17">
        <f>[1]!s_qstm07_is($A47,"W40067536","2025-03-31",1,100000000)</f>
        <v>0.5174757254</v>
      </c>
      <c r="N47" s="17">
        <f>[1]!s_qstm07_is($A47,"W40067536","2025-06-30",1,100000000)</f>
        <v>0.3614935322</v>
      </c>
      <c r="O47" s="17">
        <f>[1]!s_qstm07_is($A47,"W40067536","2025-09-30",1,100000000)</f>
        <v>0.575525394</v>
      </c>
      <c r="P47" s="17">
        <f>[1]!s_qstm07_is($A47,"W40067536","2025-12-31",1,100000000)</f>
        <v>-0.1310918776</v>
      </c>
      <c r="Q47" s="17">
        <f>[1]!s_qstm07_is($A47,"W40067536","2026-03-31",1,100000000)</f>
        <v>0.9272739431</v>
      </c>
      <c r="R47" s="18">
        <v>1</v>
      </c>
      <c r="S47" s="19">
        <v>0.143533407353723</v>
      </c>
      <c r="T47" s="19">
        <v>-0.139797518061983</v>
      </c>
      <c r="U47" s="19">
        <v>-0.385441536555968</v>
      </c>
      <c r="V47" s="19">
        <f t="shared" si="65"/>
        <v>-0.0279428790916559</v>
      </c>
      <c r="W47" s="19">
        <f t="shared" si="65"/>
        <v>0.0246938617197425</v>
      </c>
      <c r="X47" s="19">
        <f t="shared" si="65"/>
        <v>0.433749354964356</v>
      </c>
      <c r="Y47" s="19">
        <f t="shared" si="65"/>
        <v>0.903619199922025</v>
      </c>
      <c r="Z47" s="19">
        <f t="shared" si="27"/>
        <v>-1.7227056785113</v>
      </c>
      <c r="AA47" s="19">
        <f t="shared" si="66"/>
        <v>0.791917760747585</v>
      </c>
      <c r="AB47" s="20">
        <f t="shared" si="67"/>
        <v>1.76630122235974</v>
      </c>
      <c r="AC47" s="27">
        <f t="shared" si="28"/>
        <v>1.323402774</v>
      </c>
      <c r="AD47" s="37">
        <v>2.4</v>
      </c>
      <c r="AE47" s="37">
        <v>3.2</v>
      </c>
      <c r="AF47" s="37">
        <v>4.2</v>
      </c>
      <c r="AG47" s="23" t="e">
        <f ca="1" t="shared" si="68"/>
        <v>#NAME?</v>
      </c>
      <c r="AH47" s="23" t="e">
        <f ca="1" t="shared" si="68"/>
        <v>#NAME?</v>
      </c>
      <c r="AI47" s="23" t="e">
        <f ca="1" t="shared" si="68"/>
        <v>#NAME?</v>
      </c>
    </row>
    <row r="48" spans="1:38">
      <c r="A48" s="14" t="str">
        <f>[1]!to_windcode(B48)</f>
        <v>603881.SH</v>
      </c>
      <c r="B48" s="15" t="s">
        <v>78</v>
      </c>
      <c r="C48" s="16">
        <f ca="1" t="shared" si="64"/>
        <v>46197</v>
      </c>
      <c r="D48" s="17" t="e">
        <f ca="1">[1]!s_val_mv_ref(A48,AJ$1,1)/100000000</f>
        <v>#NAME?</v>
      </c>
      <c r="E48" s="17">
        <f>[1]!s_qstm07_is($A48,"W40067536","2023-03-31",1,100000000)</f>
        <v>0.3508272833</v>
      </c>
      <c r="F48" s="17">
        <f>[1]!s_qstm07_is($A48,"W40067536","2023-06-30",1,100000000)</f>
        <v>0.3357245822</v>
      </c>
      <c r="G48" s="17">
        <f>[1]!s_qstm07_is($A48,"W40067536","2023-09-30",1,100000000)</f>
        <v>0.3298390573</v>
      </c>
      <c r="H48" s="17">
        <f>[1]!s_qstm07_is(A48,"W40067536","2023-12-31",1,100000000)</f>
        <v>0.2133570767</v>
      </c>
      <c r="I48" s="17">
        <f>[1]!s_qstm07_is(A48,"W40067536","2024-03-31",1,100000000)</f>
        <v>0.3575389021</v>
      </c>
      <c r="J48" s="17">
        <f>[1]!s_qstm07_is(A48,"W40067536","2024-06-30",1,100000000)</f>
        <v>0.3482659493</v>
      </c>
      <c r="K48" s="17">
        <f>[1]!s_qstm07_is(A48,"W40067536","2024-09-30",1,100000000)</f>
        <v>0.3450816826</v>
      </c>
      <c r="L48" s="17">
        <f>[1]!s_qstm07_is(A48,"W40067536","2024-12-31",1,100000000)</f>
        <v>0.2710156113</v>
      </c>
      <c r="M48" s="17">
        <f>[1]!s_qstm07_is($A48,"W40067536","2025-03-31",1,100000000)</f>
        <v>0.4405594106</v>
      </c>
      <c r="N48" s="17">
        <f>[1]!s_qstm07_is($A48,"W40067536","2025-06-30",1,100000000)</f>
        <v>0.4090263667</v>
      </c>
      <c r="O48" s="17">
        <f>[1]!s_qstm07_is($A48,"W40067536","2025-09-30",1,100000000)</f>
        <v>0.3489719892</v>
      </c>
      <c r="P48" s="17">
        <f>[1]!s_qstm07_is($A48,"W40067536","2025-12-31",1,100000000)</f>
        <v>0.1888137693</v>
      </c>
      <c r="Q48" s="17">
        <f>[1]!s_qstm07_is($A48,"W40067536","2026-03-31",1,100000000)</f>
        <v>0.4477848828</v>
      </c>
      <c r="R48" s="18">
        <v>0.5</v>
      </c>
      <c r="S48" s="19">
        <v>0.0191308347995864</v>
      </c>
      <c r="T48" s="19">
        <v>0.0373561179756827</v>
      </c>
      <c r="U48" s="19">
        <v>0.0462123116188036</v>
      </c>
      <c r="V48" s="19">
        <f t="shared" si="65"/>
        <v>0.270244303548803</v>
      </c>
      <c r="W48" s="19">
        <f t="shared" si="65"/>
        <v>0.232199931286862</v>
      </c>
      <c r="X48" s="19">
        <f t="shared" si="65"/>
        <v>0.174465570125721</v>
      </c>
      <c r="Y48" s="19">
        <f t="shared" si="65"/>
        <v>0.0112735818681788</v>
      </c>
      <c r="Z48" s="19">
        <f t="shared" si="27"/>
        <v>-0.303310357679015</v>
      </c>
      <c r="AA48" s="19">
        <f t="shared" si="66"/>
        <v>0.0164006761089488</v>
      </c>
      <c r="AB48" s="20">
        <f t="shared" si="67"/>
        <v>0.22241508300301</v>
      </c>
      <c r="AC48" s="27">
        <f t="shared" si="28"/>
        <v>1.3873715358</v>
      </c>
      <c r="AD48" s="37">
        <v>1.73</v>
      </c>
      <c r="AE48" s="37">
        <f>AD48*1.15</f>
        <v>1.9895</v>
      </c>
      <c r="AF48" s="37">
        <f>AE48*1.15</f>
        <v>2.287925</v>
      </c>
      <c r="AG48" s="23" t="e">
        <f ca="1" t="shared" si="68"/>
        <v>#NAME?</v>
      </c>
      <c r="AH48" s="23" t="e">
        <f ca="1" t="shared" si="68"/>
        <v>#NAME?</v>
      </c>
      <c r="AI48" s="23" t="e">
        <f ca="1" t="shared" si="68"/>
        <v>#NAME?</v>
      </c>
    </row>
    <row r="49" spans="1:35">
      <c r="A49" s="29" t="s">
        <v>79</v>
      </c>
      <c r="B49" s="39"/>
      <c r="C49" s="39"/>
      <c r="D49" s="40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8"/>
      <c r="T49" s="38"/>
      <c r="U49" s="38"/>
      <c r="V49" s="38"/>
      <c r="W49" s="38"/>
      <c r="X49" s="38"/>
      <c r="Y49" s="38"/>
      <c r="Z49" s="34"/>
      <c r="AA49" s="34"/>
      <c r="AB49" s="34"/>
      <c r="AC49" s="34"/>
      <c r="AD49" s="41"/>
      <c r="AE49" s="41"/>
      <c r="AF49" s="41"/>
      <c r="AG49" s="42"/>
      <c r="AH49" s="42"/>
      <c r="AI49" s="42"/>
    </row>
    <row r="50" spans="1:35">
      <c r="A50" s="14" t="str">
        <f>[1]!to_windcode(B50)</f>
        <v>002837.SZ</v>
      </c>
      <c r="B50" s="15" t="s">
        <v>80</v>
      </c>
      <c r="C50" s="16">
        <f ca="1" t="shared" si="64"/>
        <v>46197</v>
      </c>
      <c r="D50" s="17" t="e">
        <f ca="1">[1]!s_val_mv_ref(A50,AJ$1,1)/100000000</f>
        <v>#NAME?</v>
      </c>
      <c r="E50" s="17">
        <f>[1]!s_qstm07_is($A50,"W40067536","2023-03-31",1,100000000)</f>
        <v>0.250978743</v>
      </c>
      <c r="F50" s="17">
        <f>[1]!s_qstm07_is($A50,"W40067536","2023-06-30",1,100000000)</f>
        <v>0.668061398</v>
      </c>
      <c r="G50" s="17">
        <f>[1]!s_qstm07_is($A50,"W40067536","2023-09-30",1,100000000)</f>
        <v>1.1833083633</v>
      </c>
      <c r="H50" s="17">
        <f>[1]!s_qstm07_is(A50,"W40067536","2023-12-31",1,100000000)</f>
        <v>1.3377148464</v>
      </c>
      <c r="I50" s="17">
        <f>[1]!s_qstm07_is(A50,"W40067536","2024-03-31",1,100000000)</f>
        <v>0.6197522035</v>
      </c>
      <c r="J50" s="17">
        <f>[1]!s_qstm07_is(A50,"W40067536","2024-06-30",1,100000000)</f>
        <v>1.2149087687</v>
      </c>
      <c r="K50" s="17">
        <f>[1]!s_qstm07_is(A50,"W40067536","2024-09-30",1,100000000)</f>
        <v>1.6928981648</v>
      </c>
      <c r="L50" s="17">
        <f>[1]!s_qstm07_is(A50,"W40067536","2024-12-31",1,100000000)</f>
        <v>0.9990845572</v>
      </c>
      <c r="M50" s="17">
        <f>[1]!s_qstm07_is($A50,"W40067536","2025-03-31",1,100000000)</f>
        <v>0.4801047541</v>
      </c>
      <c r="N50" s="17">
        <f>[1]!s_qstm07_is($A50,"W40067536","2025-06-30",1,100000000)</f>
        <v>1.6762995115</v>
      </c>
      <c r="O50" s="17">
        <f>[1]!s_qstm07_is($A50,"W40067536","2025-09-30",1,100000000)</f>
        <v>1.8342923455</v>
      </c>
      <c r="P50" s="17">
        <f>[1]!s_qstm07_is($A50,"W40067536","2025-12-31",1,100000000)</f>
        <v>1.2284511189</v>
      </c>
      <c r="Q50" s="17">
        <f>[1]!s_qstm07_is($A50,"W40067536","2026-03-31",1,100000000)</f>
        <v>0.0865760227</v>
      </c>
      <c r="R50" s="18">
        <v>2.26</v>
      </c>
      <c r="S50" s="19">
        <v>1.46934141151548</v>
      </c>
      <c r="T50" s="19">
        <v>0.818558552158704</v>
      </c>
      <c r="U50" s="19">
        <v>0.430648356172233</v>
      </c>
      <c r="V50" s="19">
        <f>L50/H50-1</f>
        <v>-0.253140861904394</v>
      </c>
      <c r="W50" s="19">
        <f>M50/I50-1</f>
        <v>-0.225327878806001</v>
      </c>
      <c r="X50" s="19">
        <f>N50/J50-1</f>
        <v>0.379773983600189</v>
      </c>
      <c r="Y50" s="19">
        <f>O50/K50-1</f>
        <v>0.0835219646638963</v>
      </c>
      <c r="Z50" s="19">
        <f t="shared" si="27"/>
        <v>0.22957672606092</v>
      </c>
      <c r="AA50" s="19">
        <f t="shared" ref="AA50:AA52" si="69">Q50/M50-1</f>
        <v>-0.819672640271404</v>
      </c>
      <c r="AB50" s="20">
        <f>R50/N50-1</f>
        <v>0.34820775433961</v>
      </c>
      <c r="AC50" s="27">
        <f t="shared" si="28"/>
        <v>5.21914773</v>
      </c>
      <c r="AD50" s="37">
        <v>13</v>
      </c>
      <c r="AE50" s="37">
        <v>22</v>
      </c>
      <c r="AF50" s="37">
        <v>35</v>
      </c>
      <c r="AG50" s="23" t="e">
        <f ca="1">$D50/AD50</f>
        <v>#NAME?</v>
      </c>
      <c r="AH50" s="23" t="e">
        <f ca="1">$D50/AE50</f>
        <v>#NAME?</v>
      </c>
      <c r="AI50" s="23" t="e">
        <f ca="1">$D50/AF50</f>
        <v>#NAME?</v>
      </c>
    </row>
    <row r="51" spans="1:35">
      <c r="A51" s="14" t="str">
        <f>[1]!to_windcode(B51)</f>
        <v>301018.SZ</v>
      </c>
      <c r="B51" s="15" t="s">
        <v>81</v>
      </c>
      <c r="C51" s="16">
        <f ca="1" t="shared" si="64"/>
        <v>46197</v>
      </c>
      <c r="D51" s="17" t="e">
        <f ca="1">[1]!s_val_mv_ref(A51,AJ$1,1)/100000000</f>
        <v>#NAME?</v>
      </c>
      <c r="E51" s="17">
        <f>[1]!s_qstm07_is($A51,"W40067536","2023-03-31",1,100000000)</f>
        <v>0.4136697891</v>
      </c>
      <c r="F51" s="17">
        <f>[1]!s_qstm07_is($A51,"W40067536","2023-06-30",1,100000000)</f>
        <v>0.4555409714</v>
      </c>
      <c r="G51" s="17">
        <f>[1]!s_qstm07_is($A51,"W40067536","2023-09-30",1,100000000)</f>
        <v>0.620687622</v>
      </c>
      <c r="H51" s="17">
        <f>[1]!s_qstm07_is(A51,"W40067536","2023-12-31",1,100000000)</f>
        <v>-0.4409337835</v>
      </c>
      <c r="I51" s="17">
        <f>[1]!s_qstm07_is(A51,"W40067536","2024-03-31",1,100000000)</f>
        <v>0.5043407641</v>
      </c>
      <c r="J51" s="17">
        <f>[1]!s_qstm07_is(A51,"W40067536","2024-06-30",1,100000000)</f>
        <v>0.6020318876</v>
      </c>
      <c r="K51" s="17">
        <f>[1]!s_qstm07_is(A51,"W40067536","2024-09-30",1,100000000)</f>
        <v>0.3223018917</v>
      </c>
      <c r="L51" s="17">
        <f>[1]!s_qstm07_is(A51,"W40067536","2024-12-31",1,100000000)</f>
        <v>-0.2730583465</v>
      </c>
      <c r="M51" s="17">
        <f>[1]!s_qstm07_is($A51,"W40067536","2025-03-31",1,100000000)</f>
        <v>0.5413520879</v>
      </c>
      <c r="N51" s="17">
        <f>[1]!s_qstm07_is($A51,"W40067536","2025-06-30",1,100000000)</f>
        <v>0.9627908314</v>
      </c>
      <c r="O51" s="17">
        <f>[1]!s_qstm07_is($A51,"W40067536","2025-09-30",1,100000000)</f>
        <v>-0.0032501042</v>
      </c>
      <c r="P51" s="17">
        <f>[1]!s_qstm07_is($A51,"W40067536","2025-12-31",1,100000000)</f>
        <v>0.6668789167</v>
      </c>
      <c r="Q51" s="17">
        <f>[1]!s_qstm07_is($A51,"W40067536","2026-03-31",1,100000000)</f>
        <v>0.2830581943</v>
      </c>
      <c r="R51" s="18">
        <v>1</v>
      </c>
      <c r="S51" s="19">
        <v>0.219186842716429</v>
      </c>
      <c r="T51" s="19">
        <v>0.321575720730001</v>
      </c>
      <c r="U51" s="19">
        <v>-0.480734140208132</v>
      </c>
      <c r="V51" s="19">
        <f t="shared" ref="V51:V53" si="70">L51/H51-1</f>
        <v>-0.380727091645043</v>
      </c>
      <c r="W51" s="19">
        <f t="shared" ref="W51:W53" si="71">M51/I51-1</f>
        <v>0.0733855488878576</v>
      </c>
      <c r="X51" s="19">
        <f t="shared" ref="X51:Y53" si="72">N51/J51-1</f>
        <v>0.599235607333302</v>
      </c>
      <c r="Y51" s="19">
        <f t="shared" si="72"/>
        <v>-1.01008403699667</v>
      </c>
      <c r="Z51" s="19">
        <f t="shared" si="27"/>
        <v>-3.44225794687437</v>
      </c>
      <c r="AA51" s="19">
        <f t="shared" si="69"/>
        <v>-0.477127361976135</v>
      </c>
      <c r="AB51" s="20">
        <f t="shared" ref="AB51:AB52" si="73">R51/N51-1</f>
        <v>0.0386471987335961</v>
      </c>
      <c r="AC51" s="27">
        <f t="shared" si="28"/>
        <v>2.1677717318</v>
      </c>
      <c r="AD51" s="37">
        <v>3.1</v>
      </c>
      <c r="AE51" s="37">
        <v>5</v>
      </c>
      <c r="AF51" s="37">
        <v>7.5</v>
      </c>
      <c r="AG51" s="23" t="e">
        <f ca="1" t="shared" ref="AG51" si="74">$D51/AD51</f>
        <v>#NAME?</v>
      </c>
      <c r="AH51" s="23" t="e">
        <f ca="1" t="shared" ref="AH51:AI51" si="75">$D51/AE51</f>
        <v>#NAME?</v>
      </c>
      <c r="AI51" s="23" t="e">
        <f ca="1" t="shared" si="75"/>
        <v>#NAME?</v>
      </c>
    </row>
    <row r="52" spans="1:35">
      <c r="A52" s="14" t="str">
        <f>[1]!to_windcode(B52)</f>
        <v>300499.SZ</v>
      </c>
      <c r="B52" s="15" t="s">
        <v>82</v>
      </c>
      <c r="C52" s="16">
        <f ca="1" t="shared" si="64"/>
        <v>46197</v>
      </c>
      <c r="D52" s="17" t="e">
        <f ca="1">[1]!s_val_mv_ref(A52,AJ$1,1)/100000000</f>
        <v>#NAME?</v>
      </c>
      <c r="E52" s="17">
        <f>[1]!s_qstm07_is($A52,"W40067536","2023-03-31",1,100000000)</f>
        <v>-0.0578011378</v>
      </c>
      <c r="F52" s="17">
        <f>[1]!s_qstm07_is($A52,"W40067536","2023-06-30",1,100000000)</f>
        <v>0.0354664852</v>
      </c>
      <c r="G52" s="17">
        <f>[1]!s_qstm07_is($A52,"W40067536","2023-09-30",1,100000000)</f>
        <v>-0.0272411089</v>
      </c>
      <c r="H52" s="17">
        <f>[1]!s_qstm07_is(A52,"W40067536","2023-12-31",1,100000000)</f>
        <v>-0.2686814542</v>
      </c>
      <c r="I52" s="17">
        <f>[1]!s_qstm07_is(A52,"W40067536","2024-03-31",1,100000000)</f>
        <v>0.0562347754</v>
      </c>
      <c r="J52" s="17">
        <f>[1]!s_qstm07_is(A52,"W40067536","2024-06-30",1,100000000)</f>
        <v>-0.0733661726</v>
      </c>
      <c r="K52" s="17">
        <f>[1]!s_qstm07_is(A52,"W40067536","2024-09-30",1,100000000)</f>
        <v>-0.1593598301</v>
      </c>
      <c r="L52" s="17">
        <f>[1]!s_qstm07_is(A52,"W40067536","2024-12-31",1,100000000)</f>
        <v>-0.3267296539</v>
      </c>
      <c r="M52" s="17">
        <f>[1]!s_qstm07_is($A52,"W40067536","2025-03-31",1,100000000)</f>
        <v>0.1299087211</v>
      </c>
      <c r="N52" s="17">
        <f>[1]!s_qstm07_is($A52,"W40067536","2025-06-30",1,100000000)</f>
        <v>0.0994062454</v>
      </c>
      <c r="O52" s="17">
        <f>[1]!s_qstm07_is($A52,"W40067536","2025-09-30",1,100000000)</f>
        <v>0.1130346339</v>
      </c>
      <c r="P52" s="17">
        <f>[1]!s_qstm07_is($A52,"W40067536","2025-12-31",1,100000000)</f>
        <v>-0.0585187366</v>
      </c>
      <c r="Q52" s="17">
        <f>[1]!s_qstm07_is($A52,"W40067536","2026-03-31",1,100000000)</f>
        <v>0.1514076255</v>
      </c>
      <c r="R52" s="18">
        <v>0.2</v>
      </c>
      <c r="S52" s="19">
        <v>0.219186842716429</v>
      </c>
      <c r="T52" s="19">
        <v>0.321575720730001</v>
      </c>
      <c r="U52" s="19">
        <v>-0.480734140208132</v>
      </c>
      <c r="V52" s="19">
        <f t="shared" si="70"/>
        <v>0.216048405249401</v>
      </c>
      <c r="W52" s="19">
        <f t="shared" si="71"/>
        <v>1.31011362943934</v>
      </c>
      <c r="X52" s="19">
        <f t="shared" si="72"/>
        <v>-2.35493295993473</v>
      </c>
      <c r="Y52" s="19">
        <f t="shared" si="72"/>
        <v>-1.70930443279884</v>
      </c>
      <c r="Z52" s="19">
        <f t="shared" si="27"/>
        <v>-0.820895544981937</v>
      </c>
      <c r="AA52" s="19">
        <f t="shared" si="69"/>
        <v>0.165492387408316</v>
      </c>
      <c r="AB52" s="20">
        <f t="shared" si="73"/>
        <v>1.01194602205547</v>
      </c>
      <c r="AC52" s="27">
        <f t="shared" si="28"/>
        <v>0.2838308638</v>
      </c>
      <c r="AD52" s="37">
        <v>0.9</v>
      </c>
      <c r="AE52" s="37">
        <v>1.8</v>
      </c>
      <c r="AF52" s="37">
        <v>3</v>
      </c>
      <c r="AG52" s="23" t="e">
        <f ca="1" t="shared" ref="AG52:AI53" si="76">$D52/AD52</f>
        <v>#NAME?</v>
      </c>
      <c r="AH52" s="23" t="e">
        <f ca="1" t="shared" si="76"/>
        <v>#NAME?</v>
      </c>
      <c r="AI52" s="23" t="e">
        <f ca="1" t="shared" si="76"/>
        <v>#NAME?</v>
      </c>
    </row>
    <row r="53" spans="1:35">
      <c r="A53" s="14" t="s">
        <v>83</v>
      </c>
      <c r="B53" s="15" t="s">
        <v>84</v>
      </c>
      <c r="C53" s="16">
        <f ca="1" t="shared" si="64"/>
        <v>46197</v>
      </c>
      <c r="D53" s="17" t="e">
        <f ca="1">[1]!s_val_mv_ref(A53,AJ$1,1)/100000000</f>
        <v>#NAME?</v>
      </c>
      <c r="E53" s="17">
        <f>[1]!s_qstm07_is($A53,"W40067536","2023-03-31",1,100000000)</f>
        <v>0.7444448023</v>
      </c>
      <c r="F53" s="17">
        <f>[1]!s_qstm07_is($A53,"W40067536","2023-06-30",1,100000000)</f>
        <v>1.2158313837</v>
      </c>
      <c r="G53" s="17">
        <f>[1]!s_qstm07_is($A53,"W40067536","2023-09-30",1,100000000)</f>
        <v>0.449143189</v>
      </c>
      <c r="H53" s="17">
        <f>[1]!s_qstm07_is(A53,"W40067536","2023-12-31",1,100000000)</f>
        <v>0.1786283668</v>
      </c>
      <c r="I53" s="17">
        <f>[1]!s_qstm07_is(A53,"W40067536","2024-03-31",1,100000000)</f>
        <v>0.8552370141</v>
      </c>
      <c r="J53" s="17">
        <f>[1]!s_qstm07_is(A53,"W40067536","2024-06-30",1,100000000)</f>
        <v>0.9195138385</v>
      </c>
      <c r="K53" s="17">
        <f>[1]!s_qstm07_is(A53,"W40067536","2024-09-30",1,100000000)</f>
        <v>0.2704925913</v>
      </c>
      <c r="L53" s="17">
        <f>[1]!s_qstm07_is(A53,"W40067536","2024-12-31",1,100000000)</f>
        <v>0.7527955053</v>
      </c>
      <c r="M53" s="17">
        <f>[1]!s_qstm07_is($A53,"W40067536","2025-03-31",1,100000000)</f>
        <v>0.8848215234</v>
      </c>
      <c r="N53" s="17">
        <f>[1]!s_qstm07_is($A53,"W40067536","2025-06-30",1,100000000)</f>
        <v>0.8599193837</v>
      </c>
      <c r="O53" s="17">
        <f>[1]!s_qstm07_is($A53,"W40067536","2025-09-30",1,100000000)</f>
        <v>0.3165916151</v>
      </c>
      <c r="P53" s="17">
        <f>[1]!s_qstm07_is($A53,"W40067536","2025-12-31",1,100000000)</f>
        <v>0.5420957048</v>
      </c>
      <c r="Q53" s="17">
        <f>[1]!s_qstm07_is($A53,"W40067536","2026-03-31",1,100000000)</f>
        <v>-0.0908079273</v>
      </c>
      <c r="R53" s="18">
        <v>0.86</v>
      </c>
      <c r="S53" s="19">
        <v>0.219186842716429</v>
      </c>
      <c r="T53" s="19">
        <v>0.321575720730001</v>
      </c>
      <c r="U53" s="19">
        <v>-0.480734140208132</v>
      </c>
      <c r="V53" s="19">
        <f t="shared" si="70"/>
        <v>3.21431107939795</v>
      </c>
      <c r="W53" s="19">
        <f t="shared" si="71"/>
        <v>0.0345921759842598</v>
      </c>
      <c r="X53" s="19">
        <f t="shared" si="72"/>
        <v>-0.0648108297067242</v>
      </c>
      <c r="Y53" s="19">
        <f t="shared" si="72"/>
        <v>0.170426197547393</v>
      </c>
      <c r="Z53" s="19">
        <f t="shared" ref="Z53" si="77">P53/L53-1</f>
        <v>-0.279889822689673</v>
      </c>
      <c r="AA53" s="19">
        <f t="shared" ref="AA53" si="78">Q53/M53-1</f>
        <v>-1.10262852439559</v>
      </c>
      <c r="AB53" s="20">
        <f t="shared" ref="AB53" si="79">R53/N53-1</f>
        <v>9.37486717103031e-5</v>
      </c>
      <c r="AC53" s="27">
        <f t="shared" ref="AC53" si="80">M53+N53+O53+P53</f>
        <v>2.603428227</v>
      </c>
      <c r="AD53" s="37">
        <v>3.5</v>
      </c>
      <c r="AE53" s="37">
        <v>5</v>
      </c>
      <c r="AF53" s="37">
        <v>7</v>
      </c>
      <c r="AG53" s="23" t="e">
        <f ca="1" t="shared" si="76"/>
        <v>#NAME?</v>
      </c>
      <c r="AH53" s="23" t="e">
        <f ca="1" t="shared" si="76"/>
        <v>#NAME?</v>
      </c>
      <c r="AI53" s="23" t="e">
        <f ca="1" t="shared" si="76"/>
        <v>#NAME?</v>
      </c>
    </row>
    <row r="54" spans="1:35">
      <c r="A54" s="29" t="s">
        <v>85</v>
      </c>
      <c r="B54" s="39"/>
      <c r="C54" s="39"/>
      <c r="D54" s="40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8"/>
      <c r="T54" s="38"/>
      <c r="U54" s="38"/>
      <c r="V54" s="38"/>
      <c r="W54" s="38"/>
      <c r="X54" s="38"/>
      <c r="Y54" s="38"/>
      <c r="Z54" s="34"/>
      <c r="AA54" s="34"/>
      <c r="AB54" s="34"/>
      <c r="AC54" s="34"/>
      <c r="AD54" s="41"/>
      <c r="AE54" s="41"/>
      <c r="AF54" s="41"/>
      <c r="AG54" s="42"/>
      <c r="AH54" s="42"/>
      <c r="AI54" s="42"/>
    </row>
    <row r="55" spans="1:35">
      <c r="A55" s="14" t="str">
        <f>[1]!to_windcode(B55)</f>
        <v>600941.SH</v>
      </c>
      <c r="B55" s="15" t="s">
        <v>86</v>
      </c>
      <c r="C55" s="16">
        <f ca="1" t="shared" ref="C55:C57" si="81">TODAY()</f>
        <v>46197</v>
      </c>
      <c r="D55" s="17" t="e">
        <f ca="1">[1]!s_val_mv_ref(A55,AJ$1,1)/100000000</f>
        <v>#NAME?</v>
      </c>
      <c r="E55" s="17">
        <f>[1]!s_qstm07_is($A55,"W40067536","2023-03-31",1,100000000)</f>
        <v>280.67</v>
      </c>
      <c r="F55" s="17">
        <f>[1]!s_qstm07_is($A55,"W40067536","2023-06-30",1,100000000)</f>
        <v>481.06</v>
      </c>
      <c r="G55" s="17">
        <f>[1]!s_qstm07_is($A55,"W40067536","2023-09-30",1,100000000)</f>
        <v>293.33</v>
      </c>
      <c r="H55" s="17">
        <f>[1]!s_qstm07_is(A55,"W40067536","2023-12-31",1,100000000)</f>
        <v>262.6</v>
      </c>
      <c r="I55" s="17">
        <f>[1]!s_qstm07_is(A55,"W40067536","2024-03-31",1,100000000)</f>
        <v>296.09</v>
      </c>
      <c r="J55" s="17">
        <f>[1]!s_qstm07_is(A55,"W40067536","2024-06-30",1,100000000)</f>
        <v>505.92</v>
      </c>
      <c r="K55" s="17">
        <f>[1]!s_qstm07_is(A55,"W40067536","2024-09-30",1,100000000)</f>
        <v>306.8</v>
      </c>
      <c r="L55" s="17">
        <f>[1]!s_qstm07_is(A55,"W40067536","2024-12-31",1,100000000)</f>
        <v>274.92</v>
      </c>
      <c r="M55" s="17">
        <f>[1]!s_qstm07_is($A55,"W40067536","2025-03-31",1,100000000)</f>
        <v>306.31</v>
      </c>
      <c r="N55" s="17">
        <f>[1]!s_qstm07_is($A55,"W40067536","2025-06-30",1,100000000)</f>
        <v>536.04</v>
      </c>
      <c r="O55" s="17">
        <f>[1]!s_qstm07_is($A55,"W40067536","2025-09-30",1,100000000)</f>
        <v>311.18</v>
      </c>
      <c r="P55" s="17">
        <f>[1]!s_qstm07_is($A55,"W40067536","2025-12-31",1,100000000)</f>
        <v>217.42</v>
      </c>
      <c r="Q55" s="17">
        <f>[1]!s_qstm07_is($A55,"W40067536","2026-03-31",1,100000000)</f>
        <v>293.42</v>
      </c>
      <c r="R55" s="18">
        <v>498</v>
      </c>
      <c r="S55" s="19">
        <v>0.05493996508355</v>
      </c>
      <c r="T55" s="19">
        <v>0.0516775454205296</v>
      </c>
      <c r="U55" s="19">
        <v>0.0459209763747317</v>
      </c>
      <c r="V55" s="19">
        <f t="shared" ref="V55:Y57" si="82">L55/H55-1</f>
        <v>0.0469154607768469</v>
      </c>
      <c r="W55" s="19">
        <f t="shared" si="82"/>
        <v>0.0345165321354994</v>
      </c>
      <c r="X55" s="19">
        <f t="shared" si="82"/>
        <v>0.0595351043643262</v>
      </c>
      <c r="Y55" s="19">
        <f t="shared" si="82"/>
        <v>0.0142764015645371</v>
      </c>
      <c r="Z55" s="19">
        <f t="shared" si="27"/>
        <v>-0.209151753237306</v>
      </c>
      <c r="AA55" s="19">
        <f t="shared" ref="AA55:AA57" si="83">Q55/M55-1</f>
        <v>-0.0420815513695275</v>
      </c>
      <c r="AB55" s="20">
        <f t="shared" ref="AB55:AB57" si="84">R55/N55-1</f>
        <v>-0.0709648533691515</v>
      </c>
      <c r="AC55" s="27">
        <f t="shared" si="28"/>
        <v>1370.95</v>
      </c>
      <c r="AD55" s="37">
        <v>1276.92</v>
      </c>
      <c r="AE55" s="37">
        <v>1342.61</v>
      </c>
      <c r="AF55" s="37">
        <v>1409.68</v>
      </c>
      <c r="AG55" s="23" t="e">
        <f ca="1" t="shared" ref="AG55:AI57" si="85">$D55/AD55</f>
        <v>#NAME?</v>
      </c>
      <c r="AH55" s="23" t="e">
        <f ca="1" t="shared" si="85"/>
        <v>#NAME?</v>
      </c>
      <c r="AI55" s="23" t="e">
        <f ca="1" t="shared" si="85"/>
        <v>#NAME?</v>
      </c>
    </row>
    <row r="56" spans="1:35">
      <c r="A56" s="14" t="str">
        <f>[1]!to_windcode(B56)</f>
        <v>601728.SH</v>
      </c>
      <c r="B56" s="15" t="s">
        <v>87</v>
      </c>
      <c r="C56" s="16">
        <f ca="1" t="shared" si="81"/>
        <v>46197</v>
      </c>
      <c r="D56" s="17" t="e">
        <f ca="1">[1]!s_val_mv_ref(A56,AJ$1,1)/100000000</f>
        <v>#NAME?</v>
      </c>
      <c r="E56" s="17">
        <f>[1]!s_qstm07_is($A56,"W40067536","2023-03-31",1,100000000)</f>
        <v>79.8401470506</v>
      </c>
      <c r="F56" s="17">
        <f>[1]!s_qstm07_is($A56,"W40067536","2023-06-30",1,100000000)</f>
        <v>121.6889581637</v>
      </c>
      <c r="G56" s="17">
        <f>[1]!s_qstm07_is($A56,"W40067536","2023-09-30",1,100000000)</f>
        <v>69.4759209798</v>
      </c>
      <c r="H56" s="17">
        <f>[1]!s_qstm07_is(A56,"W40067536","2023-12-31",1,100000000)</f>
        <v>33.4518351942</v>
      </c>
      <c r="I56" s="17">
        <f>[1]!s_qstm07_is(A56,"W40067536","2024-03-31",1,100000000)</f>
        <v>85.970862638</v>
      </c>
      <c r="J56" s="17">
        <f>[1]!s_qstm07_is(A56,"W40067536","2024-06-30",1,100000000)</f>
        <v>132.1474070191</v>
      </c>
      <c r="K56" s="17">
        <f>[1]!s_qstm07_is(A56,"W40067536","2024-09-30",1,100000000)</f>
        <v>74.8683794927</v>
      </c>
      <c r="L56" s="17">
        <f>[1]!s_qstm07_is(A56,"W40067536","2024-12-31",1,100000000)</f>
        <v>37.1340499292</v>
      </c>
      <c r="M56" s="17">
        <f>[1]!s_qstm07_is($A56,"W40067536","2025-03-31",1,100000000)</f>
        <v>88.6425191654</v>
      </c>
      <c r="N56" s="17">
        <f>[1]!s_qstm07_is($A56,"W40067536","2025-06-30",1,100000000)</f>
        <v>141.5279227079</v>
      </c>
      <c r="O56" s="17">
        <f>[1]!s_qstm07_is($A56,"W40067536","2025-09-30",1,100000000)</f>
        <v>77.5627717007</v>
      </c>
      <c r="P56" s="17">
        <f>[1]!s_qstm07_is($A56,"W40067536","2025-12-31",1,100000000)</f>
        <v>24.1141207088</v>
      </c>
      <c r="Q56" s="17">
        <f>[1]!s_qstm07_is($A56,"W40067536","2026-03-31",1,100000000)</f>
        <v>73.5012768898</v>
      </c>
      <c r="R56" s="18">
        <v>122</v>
      </c>
      <c r="S56" s="19">
        <v>0.0767873784540318</v>
      </c>
      <c r="T56" s="19">
        <v>0.0859441071171876</v>
      </c>
      <c r="U56" s="19">
        <v>0.0776162220932322</v>
      </c>
      <c r="V56" s="19">
        <f t="shared" si="82"/>
        <v>0.110075118857408</v>
      </c>
      <c r="W56" s="19">
        <f t="shared" si="82"/>
        <v>0.0310763024287617</v>
      </c>
      <c r="X56" s="19">
        <f t="shared" si="82"/>
        <v>0.0709852421655477</v>
      </c>
      <c r="Y56" s="19">
        <f t="shared" si="82"/>
        <v>0.0359883869032147</v>
      </c>
      <c r="Z56" s="19">
        <f t="shared" si="27"/>
        <v>-0.35061969392576</v>
      </c>
      <c r="AA56" s="19">
        <f t="shared" si="83"/>
        <v>-0.170812409418866</v>
      </c>
      <c r="AB56" s="20">
        <f t="shared" si="84"/>
        <v>-0.137979292949871</v>
      </c>
      <c r="AC56" s="27">
        <f t="shared" si="28"/>
        <v>331.8473342828</v>
      </c>
      <c r="AD56" s="37">
        <v>281.03</v>
      </c>
      <c r="AE56" s="37">
        <v>299.65</v>
      </c>
      <c r="AF56" s="37">
        <v>316.06</v>
      </c>
      <c r="AG56" s="23" t="e">
        <f ca="1" t="shared" si="85"/>
        <v>#NAME?</v>
      </c>
      <c r="AH56" s="23" t="e">
        <f ca="1" t="shared" si="85"/>
        <v>#NAME?</v>
      </c>
      <c r="AI56" s="23" t="e">
        <f ca="1" t="shared" si="85"/>
        <v>#NAME?</v>
      </c>
    </row>
    <row r="57" spans="1:35">
      <c r="A57" s="14" t="str">
        <f>[1]!to_windcode(B57)</f>
        <v>600050.SH</v>
      </c>
      <c r="B57" s="15" t="s">
        <v>88</v>
      </c>
      <c r="C57" s="16">
        <f ca="1" t="shared" si="81"/>
        <v>46197</v>
      </c>
      <c r="D57" s="17" t="e">
        <f ca="1">[1]!s_val_mv_ref(A57,AJ$1,1)/100000000</f>
        <v>#NAME?</v>
      </c>
      <c r="E57" s="17">
        <f>[1]!s_qstm07_is($A57,"W40067536","2023-03-31",1,100000000)</f>
        <v>22.65797028</v>
      </c>
      <c r="F57" s="17">
        <f>[1]!s_qstm07_is($A57,"W40067536","2023-06-30",1,100000000)</f>
        <v>31.78224768</v>
      </c>
      <c r="G57" s="17">
        <f>[1]!s_qstm07_is($A57,"W40067536","2023-09-30",1,100000000)</f>
        <v>21.33705938</v>
      </c>
      <c r="H57" s="17">
        <f>[1]!s_qstm07_is(A57,"W40067536","2023-12-31",1,100000000)</f>
        <v>5.94951522</v>
      </c>
      <c r="I57" s="17">
        <f>[1]!s_qstm07_is(A57,"W40067536","2024-03-31",1,100000000)</f>
        <v>24.46512528</v>
      </c>
      <c r="J57" s="17">
        <f>[1]!s_qstm07_is(A57,"W40067536","2024-06-30",1,100000000)</f>
        <v>35.92683589</v>
      </c>
      <c r="K57" s="17">
        <f>[1]!s_qstm07_is(A57,"W40067536","2024-09-30",1,100000000)</f>
        <v>22.9902783</v>
      </c>
      <c r="L57" s="17">
        <f>[1]!s_qstm07_is(A57,"W40067536","2024-12-31",1,100000000)</f>
        <v>6.91675071</v>
      </c>
      <c r="M57" s="17">
        <f>[1]!s_qstm07_is($A57,"W40067536","2025-03-31",1,100000000)</f>
        <v>26.0565308</v>
      </c>
      <c r="N57" s="17">
        <f>[1]!s_qstm07_is($A57,"W40067536","2025-06-30",1,100000000)</f>
        <v>37.42974304</v>
      </c>
      <c r="O57" s="17">
        <f>[1]!s_qstm07_is($A57,"W40067536","2025-09-30",1,100000000)</f>
        <v>24.23260242</v>
      </c>
      <c r="P57" s="17">
        <f>[1]!s_qstm07_is($A57,"W40067536","2025-12-31",1,100000000)</f>
        <v>3.54774944</v>
      </c>
      <c r="Q57" s="17">
        <f>[1]!s_qstm07_is($A57,"W40067536","2026-03-31",1,100000000)</f>
        <v>21.36922138</v>
      </c>
      <c r="R57" s="18">
        <v>31.335</v>
      </c>
      <c r="S57" s="19">
        <v>0.0797580267635516</v>
      </c>
      <c r="T57" s="19">
        <v>0.130405761471934</v>
      </c>
      <c r="U57" s="19">
        <v>0.0774811041464141</v>
      </c>
      <c r="V57" s="19">
        <f t="shared" si="82"/>
        <v>0.162573832360076</v>
      </c>
      <c r="W57" s="19">
        <f t="shared" si="82"/>
        <v>0.0650479203268566</v>
      </c>
      <c r="X57" s="19">
        <f t="shared" si="82"/>
        <v>0.0418324384201705</v>
      </c>
      <c r="Y57" s="19">
        <f t="shared" si="82"/>
        <v>0.0540369326455696</v>
      </c>
      <c r="Z57" s="19">
        <f t="shared" si="27"/>
        <v>-0.487078602548045</v>
      </c>
      <c r="AA57" s="19">
        <f t="shared" si="83"/>
        <v>-0.179890003622432</v>
      </c>
      <c r="AB57" s="20">
        <f t="shared" si="84"/>
        <v>-0.162831549056768</v>
      </c>
      <c r="AC57" s="27">
        <f t="shared" si="28"/>
        <v>91.2666257</v>
      </c>
      <c r="AD57" s="37">
        <v>75.525</v>
      </c>
      <c r="AE57" s="37">
        <v>81.4778</v>
      </c>
      <c r="AF57" s="37">
        <v>87.6467</v>
      </c>
      <c r="AG57" s="23" t="e">
        <f ca="1" t="shared" si="85"/>
        <v>#NAME?</v>
      </c>
      <c r="AH57" s="23" t="e">
        <f ca="1" t="shared" si="85"/>
        <v>#NAME?</v>
      </c>
      <c r="AI57" s="23" t="e">
        <f ca="1" t="shared" si="85"/>
        <v>#NAME?</v>
      </c>
    </row>
    <row r="58" spans="1:35">
      <c r="A58" s="29" t="s">
        <v>89</v>
      </c>
      <c r="B58" s="39"/>
      <c r="C58" s="39"/>
      <c r="D58" s="40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8"/>
      <c r="T58" s="38"/>
      <c r="U58" s="38"/>
      <c r="V58" s="38"/>
      <c r="W58" s="38"/>
      <c r="X58" s="38"/>
      <c r="Y58" s="38"/>
      <c r="Z58" s="34"/>
      <c r="AA58" s="34"/>
      <c r="AB58" s="34"/>
      <c r="AC58" s="34"/>
      <c r="AD58" s="41"/>
      <c r="AE58" s="41"/>
      <c r="AF58" s="41"/>
      <c r="AG58" s="42"/>
      <c r="AH58" s="42"/>
      <c r="AI58" s="42"/>
    </row>
    <row r="59" spans="1:35">
      <c r="A59" s="14" t="str">
        <f>[1]!to_windcode(B59)</f>
        <v>688100.SH</v>
      </c>
      <c r="B59" s="15" t="s">
        <v>90</v>
      </c>
      <c r="C59" s="16">
        <f ca="1" t="shared" ref="C59:C62" si="86">TODAY()</f>
        <v>46197</v>
      </c>
      <c r="D59" s="17" t="e">
        <f ca="1">[1]!s_val_mv_ref(A59,AJ$1,1)/100000000</f>
        <v>#NAME?</v>
      </c>
      <c r="E59" s="17">
        <f>[1]!s_qstm07_is($A59,"W40067536","2023-03-31",1,100000000)</f>
        <v>0.9117720397</v>
      </c>
      <c r="F59" s="17">
        <f>[1]!s_qstm07_is($A59,"W40067536","2023-06-30",1,100000000)</f>
        <v>1.2367692427</v>
      </c>
      <c r="G59" s="17">
        <f>[1]!s_qstm07_is($A59,"W40067536","2023-09-30",1,100000000)</f>
        <v>1.3159269594</v>
      </c>
      <c r="H59" s="17">
        <f>[1]!s_qstm07_is(A59,"W40067536","2023-12-31",1,100000000)</f>
        <v>1.7881311703</v>
      </c>
      <c r="I59" s="17">
        <f>[1]!s_qstm07_is(A59,"W40067536","2024-03-31",1,100000000)</f>
        <v>1.1120002177</v>
      </c>
      <c r="J59" s="17">
        <f>[1]!s_qstm07_is(A59,"W40067536","2024-06-30",1,100000000)</f>
        <v>1.6062366692</v>
      </c>
      <c r="K59" s="17">
        <f>[1]!s_qstm07_is(A59,"W40067536","2024-09-30",1,100000000)</f>
        <v>1.506510322</v>
      </c>
      <c r="L59" s="17">
        <f>[1]!s_qstm07_is(A59,"W40067536","2024-12-31",1,100000000)</f>
        <v>2.0819535387</v>
      </c>
      <c r="M59" s="17">
        <f>[1]!s_qstm07_is($A59,"W40067536","2025-03-31",1,100000000)</f>
        <v>1.3936632887</v>
      </c>
      <c r="N59" s="17">
        <f>[1]!s_qstm07_is($A59,"W40067536","2025-06-30",1,100000000)</f>
        <v>1.6573440909</v>
      </c>
      <c r="O59" s="17">
        <f>[1]!s_qstm07_is($A59,"W40067536","2025-09-30",1,100000000)</f>
        <v>1.6908745321</v>
      </c>
      <c r="P59" s="17">
        <f>[1]!s_qstm07_is($A59,"W40067536","2025-12-31",1,100000000)</f>
        <v>1.9207873335</v>
      </c>
      <c r="Q59" s="17">
        <f>[1]!s_qstm07_is($A59,"W40067536","2026-03-31",1,100000000)</f>
        <v>1.4828106365</v>
      </c>
      <c r="R59" s="18">
        <v>2.2</v>
      </c>
      <c r="S59" s="19">
        <v>0.219603332063002</v>
      </c>
      <c r="T59" s="19">
        <v>0.298735943411249</v>
      </c>
      <c r="U59" s="19">
        <v>0.144828222598993</v>
      </c>
      <c r="V59" s="19">
        <f t="shared" ref="V59:Y62" si="87">L59/H59-1</f>
        <v>0.164318129050177</v>
      </c>
      <c r="W59" s="19">
        <f t="shared" si="87"/>
        <v>0.253294079008884</v>
      </c>
      <c r="X59" s="19">
        <f t="shared" si="87"/>
        <v>0.0318181141546561</v>
      </c>
      <c r="Y59" s="19">
        <f t="shared" si="87"/>
        <v>0.122378325198093</v>
      </c>
      <c r="Z59" s="19">
        <f t="shared" si="27"/>
        <v>-0.0774110479432862</v>
      </c>
      <c r="AA59" s="19">
        <f t="shared" ref="AA59:AA62" si="88">Q59/M59-1</f>
        <v>0.0639662022547469</v>
      </c>
      <c r="AB59" s="20">
        <f t="shared" ref="AB59:AB62" si="89">R59/N59-1</f>
        <v>0.327425012150203</v>
      </c>
      <c r="AC59" s="27">
        <f t="shared" si="28"/>
        <v>6.6626692452</v>
      </c>
      <c r="AD59" s="37">
        <v>8.62</v>
      </c>
      <c r="AE59" s="37">
        <v>10.47</v>
      </c>
      <c r="AF59" s="37">
        <v>12.58</v>
      </c>
      <c r="AG59" s="23" t="e">
        <f ca="1" t="shared" ref="AG59:AI62" si="90">$D59/AD59</f>
        <v>#NAME?</v>
      </c>
      <c r="AH59" s="23" t="e">
        <f ca="1" t="shared" si="90"/>
        <v>#NAME?</v>
      </c>
      <c r="AI59" s="23" t="e">
        <f ca="1" t="shared" si="90"/>
        <v>#NAME?</v>
      </c>
    </row>
    <row r="60" spans="1:35">
      <c r="A60" s="14" t="str">
        <f>[1]!to_windcode(B60)</f>
        <v>688665.SH</v>
      </c>
      <c r="B60" s="15" t="s">
        <v>91</v>
      </c>
      <c r="C60" s="16">
        <f ca="1" t="shared" si="86"/>
        <v>46197</v>
      </c>
      <c r="D60" s="17" t="e">
        <f ca="1">[1]!s_val_mv_ref(A60,AJ$1,1)/100000000</f>
        <v>#NAME?</v>
      </c>
      <c r="E60" s="17">
        <f>[1]!s_qstm07_is($A60,"W40067536","2023-03-31",1,100000000)</f>
        <v>0.3878348159</v>
      </c>
      <c r="F60" s="17">
        <f>[1]!s_qstm07_is($A60,"W40067536","2023-06-30",1,100000000)</f>
        <v>0.3297829009</v>
      </c>
      <c r="G60" s="17">
        <f>[1]!s_qstm07_is($A60,"W40067536","2023-09-30",1,100000000)</f>
        <v>0.2951753795</v>
      </c>
      <c r="H60" s="17">
        <f>[1]!s_qstm07_is(A60,"W40067536","2023-12-31",1,100000000)</f>
        <v>0.3141504124</v>
      </c>
      <c r="I60" s="17">
        <f>[1]!s_qstm07_is(A60,"W40067536","2024-03-31",1,100000000)</f>
        <v>0.1985168719</v>
      </c>
      <c r="J60" s="17">
        <f>[1]!s_qstm07_is(A60,"W40067536","2024-06-30",1,100000000)</f>
        <v>0.2150428319</v>
      </c>
      <c r="K60" s="17">
        <f>[1]!s_qstm07_is(A60,"W40067536","2024-09-30",1,100000000)</f>
        <v>0.2020444705</v>
      </c>
      <c r="L60" s="17">
        <f>[1]!s_qstm07_is(A60,"W40067536","2024-12-31",1,100000000)</f>
        <v>0.5119237363</v>
      </c>
      <c r="M60" s="17">
        <f>[1]!s_qstm07_is($A60,"W40067536","2025-03-31",1,100000000)</f>
        <v>0.327517394</v>
      </c>
      <c r="N60" s="17">
        <f>[1]!s_qstm07_is($A60,"W40067536","2025-06-30",1,100000000)</f>
        <v>0.5137201157</v>
      </c>
      <c r="O60" s="17">
        <f>[1]!s_qstm07_is($A60,"W40067536","2025-09-30",1,100000000)</f>
        <v>0.2311264864</v>
      </c>
      <c r="P60" s="17">
        <f>[1]!s_qstm07_is($A60,"W40067536","2025-12-31",1,100000000)</f>
        <v>0.2524214572</v>
      </c>
      <c r="Q60" s="17">
        <f>[1]!s_qstm07_is($A60,"W40067536","2026-03-31",1,100000000)</f>
        <v>0.3377022541</v>
      </c>
      <c r="R60" s="18">
        <v>0.7</v>
      </c>
      <c r="S60" s="19">
        <v>-0.488140662567061</v>
      </c>
      <c r="T60" s="19">
        <v>-0.347926071020864</v>
      </c>
      <c r="U60" s="19">
        <v>-0.31551042352433</v>
      </c>
      <c r="V60" s="19">
        <f t="shared" si="87"/>
        <v>0.62954978282244</v>
      </c>
      <c r="W60" s="19">
        <f t="shared" si="87"/>
        <v>0.649821452783026</v>
      </c>
      <c r="X60" s="19">
        <f t="shared" si="87"/>
        <v>1.38891997078467</v>
      </c>
      <c r="Y60" s="19">
        <f t="shared" si="87"/>
        <v>0.143938687498008</v>
      </c>
      <c r="Z60" s="19">
        <f t="shared" si="27"/>
        <v>-0.50691589527688</v>
      </c>
      <c r="AA60" s="19">
        <f t="shared" si="88"/>
        <v>0.0310971578504928</v>
      </c>
      <c r="AB60" s="20">
        <f t="shared" si="89"/>
        <v>0.362609675204509</v>
      </c>
      <c r="AC60" s="27">
        <f t="shared" si="28"/>
        <v>1.3247854533</v>
      </c>
      <c r="AD60" s="37">
        <v>1.75</v>
      </c>
      <c r="AE60" s="37">
        <v>2.15</v>
      </c>
      <c r="AF60" s="37">
        <v>2.55</v>
      </c>
      <c r="AG60" s="23" t="e">
        <f ca="1" t="shared" si="90"/>
        <v>#NAME?</v>
      </c>
      <c r="AH60" s="23" t="e">
        <f ca="1" t="shared" si="90"/>
        <v>#NAME?</v>
      </c>
      <c r="AI60" s="23" t="e">
        <f ca="1" t="shared" si="90"/>
        <v>#NAME?</v>
      </c>
    </row>
    <row r="61" spans="1:35">
      <c r="A61" s="14" t="str">
        <f>[1]!to_windcode(B61)</f>
        <v>300634.SZ</v>
      </c>
      <c r="B61" s="15" t="s">
        <v>92</v>
      </c>
      <c r="C61" s="16">
        <f ca="1" t="shared" si="86"/>
        <v>46197</v>
      </c>
      <c r="D61" s="17" t="e">
        <f ca="1">[1]!s_val_mv_ref(A61,AJ$1,1)/100000000</f>
        <v>#NAME?</v>
      </c>
      <c r="E61" s="17">
        <f>[1]!s_qstm07_is($A61,"W40067536","2023-03-31",1,100000000)</f>
        <v>0.6064348861</v>
      </c>
      <c r="F61" s="17">
        <f>[1]!s_qstm07_is($A61,"W40067536","2023-06-30",1,100000000)</f>
        <v>1.8996704499</v>
      </c>
      <c r="G61" s="17">
        <f>[1]!s_qstm07_is($A61,"W40067536","2023-09-30",1,100000000)</f>
        <v>0.5607611898</v>
      </c>
      <c r="H61" s="17">
        <f>[1]!s_qstm07_is(A61,"W40067536","2023-12-31",1,100000000)</f>
        <v>0.1794365868</v>
      </c>
      <c r="I61" s="17">
        <f>[1]!s_qstm07_is(A61,"W40067536","2024-03-31",1,100000000)</f>
        <v>0.837481056</v>
      </c>
      <c r="J61" s="17">
        <f>[1]!s_qstm07_is(A61,"W40067536","2024-06-30",1,100000000)</f>
        <v>0.3423879268</v>
      </c>
      <c r="K61" s="17">
        <f>[1]!s_qstm07_is(A61,"W40067536","2024-09-30",1,100000000)</f>
        <v>0.7718751018</v>
      </c>
      <c r="L61" s="17">
        <f>[1]!s_qstm07_is(A61,"W40067536","2024-12-31",1,100000000)</f>
        <v>0.3496477863</v>
      </c>
      <c r="M61" s="17">
        <f>[1]!s_qstm07_is($A61,"W40067536","2025-03-31",1,100000000)</f>
        <v>0.7349268119</v>
      </c>
      <c r="N61" s="17">
        <f>[1]!s_qstm07_is($A61,"W40067536","2025-06-30",1,100000000)</f>
        <v>0.6188712373</v>
      </c>
      <c r="O61" s="17">
        <f>[1]!s_qstm07_is($A61,"W40067536","2025-09-30",1,100000000)</f>
        <v>0.609834478</v>
      </c>
      <c r="P61" s="17">
        <f>[1]!s_qstm07_is($A61,"W40067536","2025-12-31",1,100000000)</f>
        <v>0.9428781906</v>
      </c>
      <c r="Q61" s="17">
        <f>[1]!s_qstm07_is($A61,"W40067536","2026-03-31",1,100000000)</f>
        <v>0.2531371579</v>
      </c>
      <c r="R61" s="18">
        <v>0.7</v>
      </c>
      <c r="S61" s="19">
        <v>0.380990894811254</v>
      </c>
      <c r="T61" s="19">
        <v>-0.8197645666289</v>
      </c>
      <c r="U61" s="19">
        <v>0.376477395083807</v>
      </c>
      <c r="V61" s="19">
        <f t="shared" si="87"/>
        <v>0.948586921627736</v>
      </c>
      <c r="W61" s="19">
        <f t="shared" si="87"/>
        <v>-0.122455598685208</v>
      </c>
      <c r="X61" s="19">
        <f t="shared" si="87"/>
        <v>0.807514777416503</v>
      </c>
      <c r="Y61" s="19">
        <f t="shared" si="87"/>
        <v>-0.2099311448473</v>
      </c>
      <c r="Z61" s="19">
        <f t="shared" si="27"/>
        <v>1.69665139475817</v>
      </c>
      <c r="AA61" s="19">
        <f t="shared" si="88"/>
        <v>-0.655561405841805</v>
      </c>
      <c r="AB61" s="20">
        <f t="shared" si="89"/>
        <v>0.131091506294503</v>
      </c>
      <c r="AC61" s="27">
        <f t="shared" si="28"/>
        <v>2.9065107178</v>
      </c>
      <c r="AD61" s="37">
        <v>3.3677</v>
      </c>
      <c r="AE61" s="37">
        <v>4.1076</v>
      </c>
      <c r="AF61" s="37">
        <v>5.0014</v>
      </c>
      <c r="AG61" s="23" t="e">
        <f ca="1" t="shared" si="90"/>
        <v>#NAME?</v>
      </c>
      <c r="AH61" s="23" t="e">
        <f ca="1" t="shared" si="90"/>
        <v>#NAME?</v>
      </c>
      <c r="AI61" s="23" t="e">
        <f ca="1" t="shared" si="90"/>
        <v>#NAME?</v>
      </c>
    </row>
    <row r="62" spans="1:35">
      <c r="A62" s="14" t="str">
        <f>[1]!to_windcode(B62)</f>
        <v>300628.SZ</v>
      </c>
      <c r="B62" s="15" t="s">
        <v>93</v>
      </c>
      <c r="C62" s="16">
        <f ca="1" t="shared" si="86"/>
        <v>46197</v>
      </c>
      <c r="D62" s="17" t="e">
        <f ca="1">[1]!s_val_mv_ref(A62,AJ$1,1)/100000000</f>
        <v>#NAME?</v>
      </c>
      <c r="E62" s="17">
        <f>[1]!s_qstm07_is($A62,"W40067536","2023-03-31",1,100000000)</f>
        <v>4.2290898216</v>
      </c>
      <c r="F62" s="17">
        <f>[1]!s_qstm07_is($A62,"W40067536","2023-06-30",1,100000000)</f>
        <v>6.0658543828</v>
      </c>
      <c r="G62" s="17">
        <f>[1]!s_qstm07_is($A62,"W40067536","2023-09-30",1,100000000)</f>
        <v>5.8468066978</v>
      </c>
      <c r="H62" s="17">
        <f>[1]!s_qstm07_is(A62,"W40067536","2023-12-31",1,100000000)</f>
        <v>3.9604945529</v>
      </c>
      <c r="I62" s="17">
        <f>[1]!s_qstm07_is(A62,"W40067536","2024-03-31",1,100000000)</f>
        <v>5.686071951</v>
      </c>
      <c r="J62" s="17">
        <f>[1]!s_qstm07_is(A62,"W40067536","2024-06-30",1,100000000)</f>
        <v>7.9165833489</v>
      </c>
      <c r="K62" s="17">
        <f>[1]!s_qstm07_is(A62,"W40067536","2024-09-30",1,100000000)</f>
        <v>7.043683627</v>
      </c>
      <c r="L62" s="17">
        <f>[1]!s_qstm07_is(A62,"W40067536","2024-12-31",1,100000000)</f>
        <v>5.8322344538</v>
      </c>
      <c r="M62" s="17">
        <f>[1]!s_qstm07_is($A62,"W40067536","2025-03-31",1,100000000)</f>
        <v>5.6206384436</v>
      </c>
      <c r="N62" s="17">
        <f>[1]!s_qstm07_is($A62,"W40067536","2025-06-30",1,100000000)</f>
        <v>6.7797786144</v>
      </c>
      <c r="O62" s="17">
        <f>[1]!s_qstm07_is($A62,"W40067536","2025-09-30",1,100000000)</f>
        <v>7.1807362966</v>
      </c>
      <c r="P62" s="17">
        <f>[1]!s_qstm07_is($A62,"W40067536","2025-12-31",1,100000000)</f>
        <v>6.424930542</v>
      </c>
      <c r="Q62" s="17">
        <f>[1]!s_qstm07_is($A62,"W40067536","2026-03-31",1,100000000)</f>
        <v>6.5579605424</v>
      </c>
      <c r="R62" s="18">
        <v>7.8</v>
      </c>
      <c r="S62" s="19">
        <v>0.344514349626364</v>
      </c>
      <c r="T62" s="19">
        <v>0.305106065742004</v>
      </c>
      <c r="U62" s="19">
        <v>0.204706088479093</v>
      </c>
      <c r="V62" s="19">
        <f t="shared" si="87"/>
        <v>0.472602569173956</v>
      </c>
      <c r="W62" s="19">
        <f t="shared" si="87"/>
        <v>-0.0115076819224021</v>
      </c>
      <c r="X62" s="19">
        <f t="shared" si="87"/>
        <v>-0.14359789879026</v>
      </c>
      <c r="Y62" s="19">
        <f t="shared" si="87"/>
        <v>0.0194575277450915</v>
      </c>
      <c r="Z62" s="19">
        <f t="shared" si="27"/>
        <v>0.101624187589686</v>
      </c>
      <c r="AA62" s="19">
        <f t="shared" si="88"/>
        <v>0.166764346827413</v>
      </c>
      <c r="AB62" s="20">
        <f t="shared" si="89"/>
        <v>0.150480044205734</v>
      </c>
      <c r="AC62" s="27">
        <f t="shared" si="28"/>
        <v>26.0060838966</v>
      </c>
      <c r="AD62" s="37">
        <v>30</v>
      </c>
      <c r="AE62" s="37">
        <v>36</v>
      </c>
      <c r="AF62" s="37">
        <v>40</v>
      </c>
      <c r="AG62" s="23" t="e">
        <f ca="1" t="shared" si="90"/>
        <v>#NAME?</v>
      </c>
      <c r="AH62" s="23" t="e">
        <f ca="1" t="shared" si="90"/>
        <v>#NAME?</v>
      </c>
      <c r="AI62" s="23" t="e">
        <f ca="1" t="shared" si="90"/>
        <v>#NAME?</v>
      </c>
    </row>
    <row r="63" spans="1:35">
      <c r="A63" s="29" t="s">
        <v>94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43"/>
      <c r="T63" s="43"/>
      <c r="U63" s="43"/>
      <c r="V63" s="43"/>
      <c r="W63" s="43"/>
      <c r="X63" s="43"/>
      <c r="Y63" s="43"/>
      <c r="Z63" s="29"/>
      <c r="AA63" s="29"/>
      <c r="AB63" s="29"/>
      <c r="AC63" s="34"/>
      <c r="AD63" s="43"/>
      <c r="AE63" s="43"/>
      <c r="AF63" s="43"/>
      <c r="AG63" s="29"/>
      <c r="AH63" s="29"/>
      <c r="AI63" s="29"/>
    </row>
    <row r="64" spans="1:35">
      <c r="A64" s="14" t="str">
        <f>[1]!to_windcode(B64)</f>
        <v>300762.SZ</v>
      </c>
      <c r="B64" s="15" t="s">
        <v>95</v>
      </c>
      <c r="C64" s="16">
        <f ca="1" t="shared" ref="C64:C67" si="91">TODAY()</f>
        <v>46197</v>
      </c>
      <c r="D64" s="17" t="e">
        <f ca="1">[1]!s_val_mv_ref(A64,AJ$1,1)/100000000</f>
        <v>#NAME?</v>
      </c>
      <c r="E64" s="17">
        <f>[1]!s_qstm07_is($A64,"W40067536","2023-03-31",1,100000000)</f>
        <v>-0.0827906433</v>
      </c>
      <c r="F64" s="17">
        <f>[1]!s_qstm07_is($A64,"W40067536","2023-06-30",1,100000000)</f>
        <v>-0.0647302446</v>
      </c>
      <c r="G64" s="17">
        <f>[1]!s_qstm07_is($A64,"W40067536","2023-09-30",1,100000000)</f>
        <v>-0.4804948694</v>
      </c>
      <c r="H64" s="17">
        <f>[1]!s_qstm07_is(A64,"W40067536","2023-12-31",1,100000000)</f>
        <v>-1.2695740747</v>
      </c>
      <c r="I64" s="17">
        <f>[1]!s_qstm07_is(A64,"W40067536","2024-03-31",1,100000000)</f>
        <v>-0.1003655006</v>
      </c>
      <c r="J64" s="17">
        <f>[1]!s_qstm07_is(A64,"W40067536","2024-06-30",1,100000000)</f>
        <v>-0.4201049134</v>
      </c>
      <c r="K64" s="17">
        <f>[1]!s_qstm07_is(A64,"W40067536","2024-09-30",1,100000000)</f>
        <v>-0.3924823342</v>
      </c>
      <c r="L64" s="17">
        <f>[1]!s_qstm07_is(A64,"W40067536","2024-12-31",1,100000000)</f>
        <v>-0.3259192847</v>
      </c>
      <c r="M64" s="17">
        <f>[1]!s_qstm07_is($A64,"W40067536","2025-03-31",1,100000000)</f>
        <v>0.1323201973</v>
      </c>
      <c r="N64" s="17">
        <f>[1]!s_qstm07_is($A64,"W40067536","2025-06-30",1,100000000)</f>
        <v>-0.4187252027</v>
      </c>
      <c r="O64" s="17">
        <f>[1]!s_qstm07_is($A64,"W40067536","2025-09-30",1,100000000)</f>
        <v>-0.1951710833</v>
      </c>
      <c r="P64" s="17">
        <f>[1]!s_qstm07_is($A64,"W40067536","2025-12-31",1,100000000)</f>
        <v>-0.7377230975</v>
      </c>
      <c r="Q64" s="17">
        <f>[1]!s_qstm07_is($A64,"W40067536","2026-03-31",1,100000000)</f>
        <v>-0.4421574386</v>
      </c>
      <c r="R64" s="18">
        <v>-0.2</v>
      </c>
      <c r="S64" s="19">
        <v>0.212280719166728</v>
      </c>
      <c r="T64" s="19">
        <v>5.49008691371452</v>
      </c>
      <c r="U64" s="19">
        <v>-0.183170603486157</v>
      </c>
      <c r="V64" s="19">
        <f t="shared" ref="V64:Y67" si="92">L64/H64-1</f>
        <v>-0.743284546215222</v>
      </c>
      <c r="W64" s="19">
        <f t="shared" si="92"/>
        <v>-2.31838327422242</v>
      </c>
      <c r="X64" s="19">
        <f t="shared" si="92"/>
        <v>-0.00328420510208682</v>
      </c>
      <c r="Y64" s="19">
        <f t="shared" si="92"/>
        <v>-0.502726450866078</v>
      </c>
      <c r="Z64" s="19">
        <f t="shared" si="27"/>
        <v>1.26351471708418</v>
      </c>
      <c r="AA64" s="19">
        <f t="shared" ref="AA64:AA67" si="93">Q64/M64-1</f>
        <v>-4.34157179041631</v>
      </c>
      <c r="AB64" s="20">
        <f t="shared" ref="AB64:AB67" si="94">R64/N64-1</f>
        <v>-0.522359775073553</v>
      </c>
      <c r="AC64" s="27">
        <f t="shared" ref="AC64:AC67" si="95">M64+N64+O64+P64</f>
        <v>-1.2192991862</v>
      </c>
      <c r="AD64" s="37">
        <v>1</v>
      </c>
      <c r="AE64" s="37">
        <v>2</v>
      </c>
      <c r="AF64" s="37">
        <v>3</v>
      </c>
      <c r="AG64" s="23" t="e">
        <f ca="1" t="shared" ref="AG64:AI67" si="96">$D64/AD64</f>
        <v>#NAME?</v>
      </c>
      <c r="AH64" s="23" t="e">
        <f ca="1" t="shared" si="96"/>
        <v>#NAME?</v>
      </c>
      <c r="AI64" s="23" t="e">
        <f ca="1" t="shared" si="96"/>
        <v>#NAME?</v>
      </c>
    </row>
    <row r="65" spans="1:35">
      <c r="A65" s="14" t="str">
        <f>[1]!to_windcode(B65)</f>
        <v>001270.SZ</v>
      </c>
      <c r="B65" s="15" t="s">
        <v>96</v>
      </c>
      <c r="C65" s="16">
        <f ca="1" t="shared" si="91"/>
        <v>46197</v>
      </c>
      <c r="D65" s="17" t="e">
        <f ca="1">[1]!s_val_mv_ref(A65,AJ$1,1)/100000000</f>
        <v>#NAME?</v>
      </c>
      <c r="E65" s="17">
        <f>[1]!s_qstm07_is($A65,"W40067536","2023-03-31",1,100000000)</f>
        <v>0.122066461</v>
      </c>
      <c r="F65" s="17">
        <f>[1]!s_qstm07_is($A65,"W40067536","2023-06-30",1,100000000)</f>
        <v>0.5241283861</v>
      </c>
      <c r="G65" s="17">
        <f>[1]!s_qstm07_is($A65,"W40067536","2023-09-30",1,100000000)</f>
        <v>-0.1222978565</v>
      </c>
      <c r="H65" s="17">
        <f>[1]!s_qstm07_is(A65,"W40067536","2023-12-31",1,100000000)</f>
        <v>0.2731815816</v>
      </c>
      <c r="I65" s="17">
        <f>[1]!s_qstm07_is(A65,"W40067536","2024-03-31",1,100000000)</f>
        <v>-0.1490333767</v>
      </c>
      <c r="J65" s="17">
        <f>[1]!s_qstm07_is(A65,"W40067536","2024-06-30",1,100000000)</f>
        <v>-0.0937936228</v>
      </c>
      <c r="K65" s="17">
        <f>[1]!s_qstm07_is(A65,"W40067536","2024-09-30",1,100000000)</f>
        <v>-0.0724957765</v>
      </c>
      <c r="L65" s="17">
        <f>[1]!s_qstm07_is(A65,"W40067536","2024-12-31",1,100000000)</f>
        <v>0.0041438408</v>
      </c>
      <c r="M65" s="17">
        <f>[1]!s_qstm07_is($A65,"W40067536","2025-03-31",1,100000000)</f>
        <v>0.298158832</v>
      </c>
      <c r="N65" s="17">
        <f>[1]!s_qstm07_is($A65,"W40067536","2025-06-30",1,100000000)</f>
        <v>0.268174589</v>
      </c>
      <c r="O65" s="17">
        <f>[1]!s_qstm07_is($A65,"W40067536","2025-09-30",1,100000000)</f>
        <v>0.3372528496</v>
      </c>
      <c r="P65" s="17">
        <f>[1]!s_qstm07_is($A65,"W40067536","2025-12-31",1,100000000)</f>
        <v>0.2675122019</v>
      </c>
      <c r="Q65" s="17">
        <f>[1]!s_qstm07_is($A65,"W40067536","2026-03-31",1,100000000)</f>
        <v>0.4472414972</v>
      </c>
      <c r="R65" s="18">
        <v>0.4</v>
      </c>
      <c r="S65" s="19">
        <v>-5.24300840106512</v>
      </c>
      <c r="T65" s="19">
        <v>-1.8802786878153</v>
      </c>
      <c r="U65" s="19">
        <v>-0.163523368362413</v>
      </c>
      <c r="V65" s="19">
        <f t="shared" si="92"/>
        <v>-0.984831185266115</v>
      </c>
      <c r="W65" s="19">
        <f t="shared" si="92"/>
        <v>-3.00061783878242</v>
      </c>
      <c r="X65" s="19">
        <f t="shared" si="92"/>
        <v>-3.85919853604375</v>
      </c>
      <c r="Y65" s="19">
        <f t="shared" si="92"/>
        <v>-5.65203444782745</v>
      </c>
      <c r="Z65" s="19">
        <f t="shared" si="27"/>
        <v>63.5565828445919</v>
      </c>
      <c r="AA65" s="19">
        <f t="shared" si="93"/>
        <v>0.500010897547385</v>
      </c>
      <c r="AB65" s="20">
        <f t="shared" si="94"/>
        <v>0.491565630776449</v>
      </c>
      <c r="AC65" s="27">
        <f t="shared" si="95"/>
        <v>1.1710984725</v>
      </c>
      <c r="AD65" s="37">
        <v>1.7</v>
      </c>
      <c r="AE65" s="37">
        <v>3</v>
      </c>
      <c r="AF65" s="37">
        <v>5</v>
      </c>
      <c r="AG65" s="23" t="e">
        <f ca="1" t="shared" si="96"/>
        <v>#NAME?</v>
      </c>
      <c r="AH65" s="23" t="e">
        <f ca="1" t="shared" si="96"/>
        <v>#NAME?</v>
      </c>
      <c r="AI65" s="23" t="e">
        <f ca="1" t="shared" si="96"/>
        <v>#NAME?</v>
      </c>
    </row>
    <row r="66" spans="1:35">
      <c r="A66" s="14" t="str">
        <f>[1]!to_windcode(B66)</f>
        <v>688270.SH</v>
      </c>
      <c r="B66" s="15" t="s">
        <v>97</v>
      </c>
      <c r="C66" s="16">
        <f ca="1" t="shared" si="91"/>
        <v>46197</v>
      </c>
      <c r="D66" s="17" t="e">
        <f ca="1">[1]!s_val_mv_ref(A66,AJ$1,1)/100000000</f>
        <v>#NAME?</v>
      </c>
      <c r="E66" s="17">
        <f>[1]!s_qstm07_is($A66,"W40067536","2023-03-31",1,100000000)</f>
        <v>0.0724025621</v>
      </c>
      <c r="F66" s="17">
        <f>[1]!s_qstm07_is($A66,"W40067536","2023-06-30",1,100000000)</f>
        <v>0.2665414439</v>
      </c>
      <c r="G66" s="17">
        <f>[1]!s_qstm07_is($A66,"W40067536","2023-09-30",1,100000000)</f>
        <v>0.0641030245</v>
      </c>
      <c r="H66" s="17">
        <f>[1]!s_qstm07_is(A66,"W40067536","2023-12-31",1,100000000)</f>
        <v>0.3276203598</v>
      </c>
      <c r="I66" s="17">
        <f>[1]!s_qstm07_is(A66,"W40067536","2024-03-31",1,100000000)</f>
        <v>-0.0567721922</v>
      </c>
      <c r="J66" s="17">
        <f>[1]!s_qstm07_is(A66,"W40067536","2024-06-30",1,100000000)</f>
        <v>0.121033273</v>
      </c>
      <c r="K66" s="17">
        <f>[1]!s_qstm07_is(A66,"W40067536","2024-09-30",1,100000000)</f>
        <v>0.0883315774</v>
      </c>
      <c r="L66" s="17">
        <f>[1]!s_qstm07_is(A66,"W40067536","2024-12-31",1,100000000)</f>
        <v>0.0427566869</v>
      </c>
      <c r="M66" s="17">
        <f>[1]!s_qstm07_is($A66,"W40067536","2025-03-31",1,100000000)</f>
        <v>0.2246696022</v>
      </c>
      <c r="N66" s="17">
        <f>[1]!s_qstm07_is($A66,"W40067536","2025-06-30",1,100000000)</f>
        <v>0.4264030323</v>
      </c>
      <c r="O66" s="17">
        <f>[1]!s_qstm07_is($A66,"W40067536","2025-09-30",1,100000000)</f>
        <v>0.3864393067</v>
      </c>
      <c r="P66" s="17">
        <f>[1]!s_qstm07_is($A66,"W40067536","2025-12-31",1,100000000)</f>
        <v>0.2923484861</v>
      </c>
      <c r="Q66" s="17">
        <f>[1]!s_qstm07_is($A66,"W40067536","2026-03-31",1,100000000)</f>
        <v>0.3958108711</v>
      </c>
      <c r="R66" s="18">
        <v>0.6</v>
      </c>
      <c r="S66" s="19">
        <v>-2.22091994376735</v>
      </c>
      <c r="T66" s="19">
        <v>-1.17895161812912</v>
      </c>
      <c r="U66" s="19">
        <v>-0.40721956561847</v>
      </c>
      <c r="V66" s="19">
        <f t="shared" si="92"/>
        <v>-0.869493193505735</v>
      </c>
      <c r="W66" s="19">
        <f t="shared" si="92"/>
        <v>-4.95738817709421</v>
      </c>
      <c r="X66" s="19">
        <f t="shared" si="92"/>
        <v>2.52302322932306</v>
      </c>
      <c r="Y66" s="19">
        <f t="shared" si="92"/>
        <v>3.37487156999418</v>
      </c>
      <c r="Z66" s="19">
        <f t="shared" si="27"/>
        <v>5.83749156672848</v>
      </c>
      <c r="AA66" s="19">
        <f t="shared" si="93"/>
        <v>0.761746436652568</v>
      </c>
      <c r="AB66" s="20">
        <f t="shared" si="94"/>
        <v>0.40711944932386</v>
      </c>
      <c r="AC66" s="27">
        <f t="shared" si="95"/>
        <v>1.3298604273</v>
      </c>
      <c r="AD66" s="37">
        <v>2.3</v>
      </c>
      <c r="AE66" s="37">
        <v>5</v>
      </c>
      <c r="AF66" s="37">
        <v>6.5</v>
      </c>
      <c r="AG66" s="23" t="e">
        <f ca="1" t="shared" si="96"/>
        <v>#NAME?</v>
      </c>
      <c r="AH66" s="23" t="e">
        <f ca="1" t="shared" si="96"/>
        <v>#NAME?</v>
      </c>
      <c r="AI66" s="23" t="e">
        <f ca="1" t="shared" si="96"/>
        <v>#NAME?</v>
      </c>
    </row>
    <row r="67" spans="1:35">
      <c r="A67" s="14" t="str">
        <f>[1]!to_windcode(B67)</f>
        <v>002465.SZ</v>
      </c>
      <c r="B67" s="15" t="s">
        <v>98</v>
      </c>
      <c r="C67" s="16">
        <f ca="1" t="shared" si="91"/>
        <v>46197</v>
      </c>
      <c r="D67" s="17" t="e">
        <f ca="1">[1]!s_val_mv_ref(A67,AJ$1,1)/100000000</f>
        <v>#NAME?</v>
      </c>
      <c r="E67" s="17">
        <f>[1]!s_qstm07_is($A67,"W40067536","2023-03-31",1,100000000)</f>
        <v>0.4226214345</v>
      </c>
      <c r="F67" s="17">
        <f>[1]!s_qstm07_is($A67,"W40067536","2023-06-30",1,100000000)</f>
        <v>2.6912950348</v>
      </c>
      <c r="G67" s="17">
        <f>[1]!s_qstm07_is($A67,"W40067536","2023-09-30",1,100000000)</f>
        <v>0.4721956054</v>
      </c>
      <c r="H67" s="17">
        <f>[1]!s_qstm07_is(A67,"W40067536","2023-12-31",1,100000000)</f>
        <v>3.4439606517</v>
      </c>
      <c r="I67" s="17">
        <f>[1]!s_qstm07_is(A67,"W40067536","2024-03-31",1,100000000)</f>
        <v>0.4250716871</v>
      </c>
      <c r="J67" s="17">
        <f>[1]!s_qstm07_is(A67,"W40067536","2024-06-30",1,100000000)</f>
        <v>1.5332030734</v>
      </c>
      <c r="K67" s="17">
        <f>[1]!s_qstm07_is(A67,"W40067536","2024-09-30",1,100000000)</f>
        <v>-0.1090685479</v>
      </c>
      <c r="L67" s="17">
        <f>[1]!s_qstm07_is(A67,"W40067536","2024-12-31",1,100000000)</f>
        <v>-1.3178480002</v>
      </c>
      <c r="M67" s="17">
        <f>[1]!s_qstm07_is($A67,"W40067536","2025-03-31",1,100000000)</f>
        <v>0.4558880749</v>
      </c>
      <c r="N67" s="17">
        <f>[1]!s_qstm07_is($A67,"W40067536","2025-06-30",1,100000000)</f>
        <v>-0.4307504364</v>
      </c>
      <c r="O67" s="17">
        <f>[1]!s_qstm07_is($A67,"W40067536","2025-09-30",1,100000000)</f>
        <v>-1.7768940331</v>
      </c>
      <c r="P67" s="17">
        <f>[1]!s_qstm07_is($A67,"W40067536","2025-12-31",1,100000000)</f>
        <v>-6.111918431</v>
      </c>
      <c r="Q67" s="17">
        <f>[1]!s_qstm07_is($A67,"W40067536","2026-03-31",1,100000000)</f>
        <v>0.0582751595</v>
      </c>
      <c r="R67" s="18">
        <v>0.1</v>
      </c>
      <c r="S67" s="19">
        <v>-1.78411855262232</v>
      </c>
      <c r="T67" s="19">
        <v>-0.569917284334819</v>
      </c>
      <c r="U67" s="19">
        <v>0.37796271063622</v>
      </c>
      <c r="V67" s="19">
        <f t="shared" si="92"/>
        <v>-1.38265477845965</v>
      </c>
      <c r="W67" s="19">
        <f t="shared" si="92"/>
        <v>0.0724969193084608</v>
      </c>
      <c r="X67" s="19">
        <f t="shared" si="92"/>
        <v>-1.28094806478882</v>
      </c>
      <c r="Y67" s="19">
        <f t="shared" si="92"/>
        <v>15.2915347028288</v>
      </c>
      <c r="Z67" s="19">
        <f t="shared" si="27"/>
        <v>3.63780225797849</v>
      </c>
      <c r="AA67" s="19">
        <f t="shared" si="93"/>
        <v>-0.872172222287712</v>
      </c>
      <c r="AB67" s="20">
        <f t="shared" si="94"/>
        <v>-1.23215298592789</v>
      </c>
      <c r="AC67" s="27">
        <f t="shared" si="95"/>
        <v>-7.8636748256</v>
      </c>
      <c r="AD67" s="37">
        <v>3</v>
      </c>
      <c r="AE67" s="37">
        <v>6</v>
      </c>
      <c r="AF67" s="37">
        <v>8</v>
      </c>
      <c r="AG67" s="23" t="e">
        <f ca="1" t="shared" si="96"/>
        <v>#NAME?</v>
      </c>
      <c r="AH67" s="23" t="e">
        <f ca="1" t="shared" si="96"/>
        <v>#NAME?</v>
      </c>
      <c r="AI67" s="23" t="e">
        <f ca="1" t="shared" si="96"/>
        <v>#NAME?</v>
      </c>
    </row>
  </sheetData>
  <mergeCells count="6">
    <mergeCell ref="I1:R1"/>
    <mergeCell ref="S1:Y1"/>
    <mergeCell ref="AC1:AE1"/>
    <mergeCell ref="AG1:AH1"/>
    <mergeCell ref="A1:A2"/>
    <mergeCell ref="B1: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WIND公式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w</dc:creator>
  <cp:lastModifiedBy>吴晓</cp:lastModifiedBy>
  <dcterms:created xsi:type="dcterms:W3CDTF">2024-01-27T08:32:00Z</dcterms:created>
  <dcterms:modified xsi:type="dcterms:W3CDTF">2026-06-24T10:10:56Z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21BF121E6FF348FF85A128A1DC5181D1_13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